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2B4EFCF-0E0B-483F-B354-923133EF6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definedNames>
    <definedName name="_xlnm.Print_Titles" localSheetId="0">отчет!$10:$13</definedName>
    <definedName name="_xlnm.Print_Area" localSheetId="0">отчет!$A$1:$AF$121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7" i="1" l="1"/>
  <c r="P106" i="1"/>
  <c r="O107" i="1"/>
  <c r="O106" i="1"/>
  <c r="M107" i="1"/>
  <c r="M106" i="1"/>
  <c r="J107" i="1"/>
  <c r="J106" i="1"/>
  <c r="L28" i="1" l="1"/>
  <c r="P28" i="1" s="1"/>
  <c r="O31" i="1"/>
  <c r="O32" i="1"/>
  <c r="O33" i="1"/>
  <c r="O34" i="1"/>
  <c r="O35" i="1"/>
  <c r="O36" i="1"/>
  <c r="O37" i="1"/>
  <c r="O38" i="1"/>
  <c r="O39" i="1"/>
  <c r="O30" i="1"/>
  <c r="Q91" i="1"/>
  <c r="Q92" i="1"/>
  <c r="Q93" i="1"/>
  <c r="Q94" i="1"/>
  <c r="Q95" i="1"/>
  <c r="Q96" i="1"/>
  <c r="Q97" i="1"/>
  <c r="J86" i="1"/>
  <c r="K86" i="1"/>
  <c r="L86" i="1"/>
  <c r="M86" i="1"/>
  <c r="N86" i="1"/>
  <c r="I86" i="1"/>
  <c r="P91" i="1"/>
  <c r="P92" i="1"/>
  <c r="P93" i="1"/>
  <c r="P94" i="1"/>
  <c r="P95" i="1"/>
  <c r="P96" i="1"/>
  <c r="P97" i="1"/>
  <c r="P90" i="1"/>
  <c r="O91" i="1"/>
  <c r="O92" i="1"/>
  <c r="O93" i="1"/>
  <c r="O94" i="1"/>
  <c r="O95" i="1"/>
  <c r="O96" i="1"/>
  <c r="O97" i="1"/>
  <c r="O90" i="1"/>
  <c r="Q90" i="1"/>
  <c r="L77" i="1"/>
  <c r="M84" i="1"/>
  <c r="M83" i="1"/>
  <c r="M81" i="1"/>
  <c r="M80" i="1"/>
  <c r="P63" i="1"/>
  <c r="P64" i="1"/>
  <c r="P65" i="1"/>
  <c r="P66" i="1"/>
  <c r="P62" i="1"/>
  <c r="O63" i="1"/>
  <c r="O64" i="1"/>
  <c r="O65" i="1"/>
  <c r="O66" i="1"/>
  <c r="O62" i="1"/>
  <c r="J61" i="1"/>
  <c r="K61" i="1"/>
  <c r="L61" i="1"/>
  <c r="M61" i="1"/>
  <c r="N61" i="1"/>
  <c r="I61" i="1"/>
  <c r="Q66" i="1"/>
  <c r="J40" i="1"/>
  <c r="K40" i="1"/>
  <c r="L40" i="1"/>
  <c r="M40" i="1"/>
  <c r="N40" i="1"/>
  <c r="I40" i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52" i="1"/>
  <c r="P52" i="1" s="1"/>
  <c r="O29" i="1"/>
  <c r="O28" i="1" l="1"/>
  <c r="O61" i="1"/>
  <c r="P61" i="1"/>
  <c r="Q106" i="1" l="1"/>
  <c r="J108" i="1"/>
  <c r="K108" i="1"/>
  <c r="N108" i="1"/>
  <c r="I108" i="1"/>
  <c r="V108" i="1"/>
  <c r="Q107" i="1"/>
  <c r="Q105" i="1"/>
  <c r="M105" i="1"/>
  <c r="L105" i="1"/>
  <c r="Q104" i="1"/>
  <c r="M104" i="1"/>
  <c r="O104" i="1" s="1"/>
  <c r="P104" i="1" s="1"/>
  <c r="L104" i="1"/>
  <c r="O88" i="1"/>
  <c r="O89" i="1"/>
  <c r="O87" i="1"/>
  <c r="O86" i="1" s="1"/>
  <c r="J98" i="1"/>
  <c r="K98" i="1"/>
  <c r="L98" i="1"/>
  <c r="M98" i="1"/>
  <c r="N98" i="1"/>
  <c r="I98" i="1"/>
  <c r="T69" i="1"/>
  <c r="T108" i="1" s="1"/>
  <c r="S72" i="1"/>
  <c r="Q72" i="1"/>
  <c r="P72" i="1"/>
  <c r="O72" i="1"/>
  <c r="S71" i="1"/>
  <c r="S69" i="1" s="1"/>
  <c r="Q71" i="1"/>
  <c r="P71" i="1"/>
  <c r="O71" i="1"/>
  <c r="S70" i="1"/>
  <c r="Q70" i="1"/>
  <c r="P70" i="1"/>
  <c r="O70" i="1"/>
  <c r="N69" i="1"/>
  <c r="M69" i="1"/>
  <c r="L69" i="1"/>
  <c r="K69" i="1"/>
  <c r="J69" i="1"/>
  <c r="I69" i="1"/>
  <c r="M25" i="1"/>
  <c r="O25" i="1" s="1"/>
  <c r="P25" i="1" s="1"/>
  <c r="L25" i="1"/>
  <c r="M23" i="1"/>
  <c r="O23" i="1" s="1"/>
  <c r="P23" i="1" s="1"/>
  <c r="L23" i="1"/>
  <c r="S63" i="1"/>
  <c r="P33" i="1"/>
  <c r="O24" i="1"/>
  <c r="P24" i="1" s="1"/>
  <c r="S24" i="1"/>
  <c r="S29" i="1"/>
  <c r="S39" i="1"/>
  <c r="S42" i="1"/>
  <c r="S43" i="1"/>
  <c r="S44" i="1"/>
  <c r="S45" i="1"/>
  <c r="S46" i="1"/>
  <c r="S47" i="1"/>
  <c r="S48" i="1"/>
  <c r="S49" i="1"/>
  <c r="S50" i="1"/>
  <c r="S51" i="1"/>
  <c r="S41" i="1"/>
  <c r="O42" i="1"/>
  <c r="O43" i="1"/>
  <c r="O44" i="1"/>
  <c r="O45" i="1"/>
  <c r="O46" i="1"/>
  <c r="O47" i="1"/>
  <c r="O48" i="1"/>
  <c r="O49" i="1"/>
  <c r="O50" i="1"/>
  <c r="O51" i="1"/>
  <c r="O41" i="1"/>
  <c r="P39" i="1"/>
  <c r="K26" i="1"/>
  <c r="N26" i="1"/>
  <c r="S32" i="1"/>
  <c r="P34" i="1"/>
  <c r="S35" i="1"/>
  <c r="P36" i="1"/>
  <c r="S37" i="1"/>
  <c r="P38" i="1"/>
  <c r="P29" i="1"/>
  <c r="I26" i="1"/>
  <c r="Q39" i="1"/>
  <c r="Q38" i="1"/>
  <c r="Q37" i="1"/>
  <c r="Q36" i="1"/>
  <c r="Q35" i="1"/>
  <c r="Q34" i="1"/>
  <c r="Q33" i="1"/>
  <c r="Q32" i="1"/>
  <c r="Q31" i="1"/>
  <c r="Q30" i="1"/>
  <c r="Q29" i="1"/>
  <c r="Q28" i="1"/>
  <c r="O40" i="1" l="1"/>
  <c r="P30" i="1"/>
  <c r="O69" i="1"/>
  <c r="Q108" i="1"/>
  <c r="Q69" i="1"/>
  <c r="O105" i="1"/>
  <c r="P105" i="1" s="1"/>
  <c r="M108" i="1"/>
  <c r="L108" i="1"/>
  <c r="P35" i="1"/>
  <c r="S31" i="1"/>
  <c r="P31" i="1"/>
  <c r="P69" i="1"/>
  <c r="S36" i="1"/>
  <c r="P32" i="1"/>
  <c r="S28" i="1"/>
  <c r="S38" i="1"/>
  <c r="S34" i="1"/>
  <c r="S30" i="1"/>
  <c r="Q26" i="1"/>
  <c r="P37" i="1"/>
  <c r="S33" i="1"/>
  <c r="L27" i="1"/>
  <c r="L26" i="1" s="1"/>
  <c r="J27" i="1"/>
  <c r="O108" i="1" l="1"/>
  <c r="P108" i="1"/>
  <c r="S108" i="1"/>
  <c r="M27" i="1"/>
  <c r="J26" i="1"/>
  <c r="S21" i="1"/>
  <c r="P21" i="1"/>
  <c r="O21" i="1"/>
  <c r="S20" i="1"/>
  <c r="P20" i="1"/>
  <c r="O20" i="1"/>
  <c r="S19" i="1"/>
  <c r="P19" i="1"/>
  <c r="O19" i="1"/>
  <c r="S18" i="1"/>
  <c r="P18" i="1"/>
  <c r="O18" i="1"/>
  <c r="S17" i="1"/>
  <c r="P17" i="1"/>
  <c r="O17" i="1"/>
  <c r="V16" i="1"/>
  <c r="U16" i="1"/>
  <c r="T16" i="1"/>
  <c r="Q16" i="1"/>
  <c r="N16" i="1"/>
  <c r="M16" i="1"/>
  <c r="L16" i="1"/>
  <c r="K16" i="1"/>
  <c r="J16" i="1"/>
  <c r="I16" i="1"/>
  <c r="M26" i="1" l="1"/>
  <c r="S27" i="1"/>
  <c r="S26" i="1" s="1"/>
  <c r="O16" i="1"/>
  <c r="P16" i="1"/>
  <c r="S16" i="1"/>
  <c r="V86" i="1"/>
  <c r="V73" i="1" l="1"/>
  <c r="V100" i="1" s="1"/>
  <c r="P88" i="1" l="1"/>
  <c r="P87" i="1"/>
  <c r="O99" i="1"/>
  <c r="O98" i="1" s="1"/>
  <c r="P99" i="1"/>
  <c r="P98" i="1" s="1"/>
  <c r="S79" i="1"/>
  <c r="S80" i="1"/>
  <c r="S81" i="1"/>
  <c r="S82" i="1"/>
  <c r="S83" i="1"/>
  <c r="S84" i="1"/>
  <c r="S85" i="1"/>
  <c r="S78" i="1"/>
  <c r="S88" i="1"/>
  <c r="S89" i="1"/>
  <c r="S87" i="1"/>
  <c r="J77" i="1"/>
  <c r="K77" i="1"/>
  <c r="M77" i="1"/>
  <c r="N77" i="1"/>
  <c r="I77" i="1"/>
  <c r="Q79" i="1"/>
  <c r="Q80" i="1"/>
  <c r="Q81" i="1"/>
  <c r="Q82" i="1"/>
  <c r="Q83" i="1"/>
  <c r="Q84" i="1"/>
  <c r="Q85" i="1"/>
  <c r="O79" i="1"/>
  <c r="P79" i="1" s="1"/>
  <c r="O80" i="1"/>
  <c r="P80" i="1" s="1"/>
  <c r="O81" i="1"/>
  <c r="P81" i="1" s="1"/>
  <c r="O82" i="1"/>
  <c r="P82" i="1" s="1"/>
  <c r="O83" i="1"/>
  <c r="O84" i="1"/>
  <c r="P84" i="1" s="1"/>
  <c r="O85" i="1"/>
  <c r="P85" i="1" s="1"/>
  <c r="Q78" i="1"/>
  <c r="O78" i="1"/>
  <c r="P78" i="1" s="1"/>
  <c r="P83" i="1" l="1"/>
  <c r="P77" i="1" s="1"/>
  <c r="S75" i="1"/>
  <c r="P75" i="1"/>
  <c r="O75" i="1"/>
  <c r="Q63" i="1"/>
  <c r="Q64" i="1"/>
  <c r="Q65" i="1"/>
  <c r="P42" i="1" l="1"/>
  <c r="P43" i="1"/>
  <c r="P44" i="1"/>
  <c r="P45" i="1"/>
  <c r="P46" i="1"/>
  <c r="P47" i="1"/>
  <c r="P48" i="1"/>
  <c r="P49" i="1"/>
  <c r="P50" i="1"/>
  <c r="P51" i="1"/>
  <c r="P41" i="1"/>
  <c r="P40" i="1" s="1"/>
  <c r="Q24" i="1"/>
  <c r="Q23" i="1"/>
  <c r="J22" i="1"/>
  <c r="K22" i="1"/>
  <c r="L22" i="1"/>
  <c r="L67" i="1" s="1"/>
  <c r="M22" i="1"/>
  <c r="N22" i="1"/>
  <c r="I22" i="1"/>
  <c r="I67" i="1" s="1"/>
  <c r="N67" i="1" l="1"/>
  <c r="K67" i="1"/>
  <c r="M67" i="1"/>
  <c r="S22" i="1"/>
  <c r="J67" i="1"/>
  <c r="P89" i="1" l="1"/>
  <c r="P86" i="1" s="1"/>
  <c r="Q87" i="1"/>
  <c r="Q88" i="1"/>
  <c r="Q49" i="1" l="1"/>
  <c r="V99" i="1"/>
  <c r="U99" i="1"/>
  <c r="T99" i="1"/>
  <c r="Q99" i="1"/>
  <c r="Q98" i="1" s="1"/>
  <c r="Q89" i="1"/>
  <c r="Q86" i="1" s="1"/>
  <c r="Q74" i="1"/>
  <c r="Q76" i="1"/>
  <c r="J73" i="1"/>
  <c r="J100" i="1" s="1"/>
  <c r="K73" i="1"/>
  <c r="K100" i="1" s="1"/>
  <c r="N73" i="1"/>
  <c r="N100" i="1" s="1"/>
  <c r="R73" i="1"/>
  <c r="T73" i="1"/>
  <c r="U73" i="1"/>
  <c r="I73" i="1"/>
  <c r="I100" i="1" s="1"/>
  <c r="P76" i="1"/>
  <c r="S76" i="1"/>
  <c r="S74" i="1"/>
  <c r="T22" i="1"/>
  <c r="U22" i="1"/>
  <c r="V22" i="1"/>
  <c r="T40" i="1"/>
  <c r="U40" i="1"/>
  <c r="V40" i="1"/>
  <c r="T61" i="1"/>
  <c r="U61" i="1"/>
  <c r="V61" i="1"/>
  <c r="Q62" i="1"/>
  <c r="Q61" i="1" s="1"/>
  <c r="S62" i="1"/>
  <c r="Q48" i="1"/>
  <c r="Q51" i="1"/>
  <c r="Q25" i="1"/>
  <c r="Q40" i="1" l="1"/>
  <c r="V67" i="1"/>
  <c r="T67" i="1"/>
  <c r="U67" i="1"/>
  <c r="U69" i="1"/>
  <c r="U108" i="1" s="1"/>
  <c r="Q77" i="1"/>
  <c r="O77" i="1"/>
  <c r="Q22" i="1"/>
  <c r="P22" i="1"/>
  <c r="S77" i="1"/>
  <c r="T100" i="1"/>
  <c r="U100" i="1"/>
  <c r="S86" i="1"/>
  <c r="S98" i="1"/>
  <c r="S73" i="1"/>
  <c r="O76" i="1"/>
  <c r="M73" i="1"/>
  <c r="M100" i="1" s="1"/>
  <c r="O74" i="1"/>
  <c r="L73" i="1"/>
  <c r="L100" i="1" s="1"/>
  <c r="S61" i="1"/>
  <c r="O22" i="1"/>
  <c r="Q67" i="1" l="1"/>
  <c r="P67" i="1"/>
  <c r="S40" i="1"/>
  <c r="S67" i="1" s="1"/>
  <c r="Q73" i="1"/>
  <c r="Q100" i="1" s="1"/>
  <c r="P73" i="1"/>
  <c r="P100" i="1" s="1"/>
  <c r="P101" i="1" l="1"/>
  <c r="O67" i="1"/>
  <c r="N101" i="1"/>
  <c r="K101" i="1"/>
  <c r="O73" i="1"/>
  <c r="O100" i="1" s="1"/>
  <c r="Q101" i="1" l="1"/>
  <c r="J101" i="1" l="1"/>
  <c r="I101" i="1"/>
  <c r="O101" i="1" s="1"/>
  <c r="U101" i="1"/>
  <c r="T101" i="1"/>
  <c r="V101" i="1"/>
  <c r="T86" i="1"/>
  <c r="U86" i="1" l="1"/>
</calcChain>
</file>

<file path=xl/sharedStrings.xml><?xml version="1.0" encoding="utf-8"?>
<sst xmlns="http://schemas.openxmlformats.org/spreadsheetml/2006/main" count="323" uniqueCount="202">
  <si>
    <t>Амортизация</t>
  </si>
  <si>
    <t>       </t>
  </si>
  <si>
    <t>х</t>
  </si>
  <si>
    <t>Техника</t>
  </si>
  <si>
    <t>км</t>
  </si>
  <si>
    <t>Приобретение услуг (товаров, работ) осуществляется согласно Закона Республики Казахстан " О государственных закупках", в связи с чем происходит отклонение от плановых показателей</t>
  </si>
  <si>
    <t>В результате проведения мероприятий инвестпрограммы обеспечивается более эффективная эксплуатация систем водоснабжения и водоотведения города Костаная, повышается надежность эксплуатируемого  оборудования</t>
  </si>
  <si>
    <t>м2</t>
  </si>
  <si>
    <t>м3</t>
  </si>
  <si>
    <t>39</t>
  </si>
  <si>
    <t>70млн</t>
  </si>
  <si>
    <t>28</t>
  </si>
  <si>
    <t>29</t>
  </si>
  <si>
    <t>30</t>
  </si>
  <si>
    <t>31</t>
  </si>
  <si>
    <t>32</t>
  </si>
  <si>
    <t>33</t>
  </si>
  <si>
    <t>34</t>
  </si>
  <si>
    <t>35</t>
  </si>
  <si>
    <t>Шалабаев К.В.</t>
  </si>
  <si>
    <t>44</t>
  </si>
  <si>
    <t>45</t>
  </si>
  <si>
    <t>46</t>
  </si>
  <si>
    <t>0,29 аврий/км</t>
  </si>
  <si>
    <t>26,84 аварий/км</t>
  </si>
  <si>
    <t>2025 год</t>
  </si>
  <si>
    <t>кг</t>
  </si>
  <si>
    <t>Ескатов А.К.</t>
  </si>
  <si>
    <t>Панаетов В.А.</t>
  </si>
  <si>
    <t>Кривошеев С.А.</t>
  </si>
  <si>
    <t>Касымова Г.С.</t>
  </si>
  <si>
    <t>Сисенгалиева Д.А.</t>
  </si>
  <si>
    <t>5</t>
  </si>
  <si>
    <t>1</t>
  </si>
  <si>
    <t>2</t>
  </si>
  <si>
    <t>3</t>
  </si>
  <si>
    <t>4</t>
  </si>
  <si>
    <t>9</t>
  </si>
  <si>
    <t>10</t>
  </si>
  <si>
    <t>11</t>
  </si>
  <si>
    <t>25</t>
  </si>
  <si>
    <t>26</t>
  </si>
  <si>
    <t>27</t>
  </si>
  <si>
    <t>Отлыгина Т.С.</t>
  </si>
  <si>
    <t>0,24 аврий/км</t>
  </si>
  <si>
    <t>21,31 аварий/км</t>
  </si>
  <si>
    <t>дана</t>
  </si>
  <si>
    <t>бірл.</t>
  </si>
  <si>
    <t>жиынтық</t>
  </si>
  <si>
    <t>Өлшем бірлігі</t>
  </si>
  <si>
    <t xml:space="preserve">Іс-шаралардың атауы </t>
  </si>
  <si>
    <t>жоспар</t>
  </si>
  <si>
    <t>іс жүзінде</t>
  </si>
  <si>
    <t>Реттеліп көрсетілетін қызметтерді ұсынудың жоспарлы және нақты көлемдері туралы ақпарат</t>
  </si>
  <si>
    <t>Реттеліп көрсетілетін қызметтердің (тауарлардың, жұмыстардың) атауы және қызмет көрсетілетін аумақ</t>
  </si>
  <si>
    <t xml:space="preserve">р\б № </t>
  </si>
  <si>
    <t>Заттай көрсеткіштермен саны</t>
  </si>
  <si>
    <t>Инвестициялық бағдарлама (жоба) шеңберінде қызметтерді көрсету кезеңі</t>
  </si>
  <si>
    <t>Пайда және залал туралы есеп*</t>
  </si>
  <si>
    <t>Жоспар</t>
  </si>
  <si>
    <t>Нақты</t>
  </si>
  <si>
    <t>Инвестициялық бағдарламаны (жобаны) қаржыландырудың нақты шарттары мен мөлшері туралы ақпарат, мың теңге</t>
  </si>
  <si>
    <t>ауытқу</t>
  </si>
  <si>
    <t>Инвестициялық бағдарламаның (жобаның) сомасы,                                                        мың теңге</t>
  </si>
  <si>
    <t xml:space="preserve"> инвестициялар сомасы</t>
  </si>
  <si>
    <t>меншікті қаражат</t>
  </si>
  <si>
    <t>бюджеттік қаражат</t>
  </si>
  <si>
    <t>ауытқу себептері</t>
  </si>
  <si>
    <t>Пайда</t>
  </si>
  <si>
    <t>Қарыз қаражаты</t>
  </si>
  <si>
    <t>Бюджеттік қаражат</t>
  </si>
  <si>
    <t>Инвестициялық бағдарламаны орындаудың нақты көрсеткіштерін инвестициялық бағдарламада бекітілген көрсеткіштермен салыстыру туралы ақпарат **</t>
  </si>
  <si>
    <t>Бекітілген инвестициялық бағдарламаға қарай заттай мәнде шикізат, материалдар, отын және энергия шығыстарының төмендеуі,</t>
  </si>
  <si>
    <t>Бекітілген инвестициялық бағдарламаға (жобаға) қарай іске асыру жылдары бойынша тозудың (физикалық) негізгі қорлардың (активтердің) төмендеуі, %</t>
  </si>
  <si>
    <t>Бекітілген инвестициялық бағдарламаға (жобаға) қарай іске асыру жылдары бойынша ысыраптардың төмендеуі, %</t>
  </si>
  <si>
    <t>Бекітілген инвестициялық бағдарламаға (жобаға) қарай іске асыру жылдары бойынша авариялылықтың төмендеуі</t>
  </si>
  <si>
    <t>нақты өткен жылғы</t>
  </si>
  <si>
    <t>нақты ағымдағын жылғы</t>
  </si>
  <si>
    <t>нақты</t>
  </si>
  <si>
    <t>Қол жеткізілген нақты көрсеткіштердің бекітілген инвестициялық бағдарламадағы (жобадағы) көрсеткіштермен ауытқу себептерін түсіндіру</t>
  </si>
  <si>
    <t>Ұсынылатын реттеліп көрсетілетін қызметтердің (тауарлардың, жұмыстардың) сапасы мен сенімділігін және қызметтің тиімділігін арттыруды бағалау</t>
  </si>
  <si>
    <t>21-нысан</t>
  </si>
  <si>
    <t>2025 жылға арналған инвестициялық бағдарламаның орындалуы</t>
  </si>
  <si>
    <t>"Қостанай қаласы әкімдігінің тұрғын үй-коммуналдық шаруашылығы, жолаушылар көлігі және автомобиль жолдары бөлімі" мемлекеттік мекемесінің Қостанай қаласы әкімдігінің "Қостанай-Су" мемлекеттік коммуналдық кәсіпорны</t>
  </si>
  <si>
    <t>магистральдық құбырлар мен тарату желілері арқылы су беру және сарқынды суларды бұру және тазарту</t>
  </si>
  <si>
    <t>                  табиғи монополия субъектісінің атауы, қызмет түрі</t>
  </si>
  <si>
    <t>Магистральдық құбырлар және тарату желілері бойынша су (ауыз су) беру қызметтері</t>
  </si>
  <si>
    <t>Техникалық тексеру</t>
  </si>
  <si>
    <t>Есеп қоса беріледі</t>
  </si>
  <si>
    <t>2025 жыл</t>
  </si>
  <si>
    <t>"Қостанай-Су" МКК директоры</t>
  </si>
  <si>
    <t>Директордың бірінші орынбасары</t>
  </si>
  <si>
    <t>Бас инженер</t>
  </si>
  <si>
    <t>Өндіріс және су дайындау жөніндегі кеңесші</t>
  </si>
  <si>
    <t>ЖЭБ бастығы</t>
  </si>
  <si>
    <t>МСБ бастығы</t>
  </si>
  <si>
    <t>2026 жылғы "______"    қаңтар</t>
  </si>
  <si>
    <t>ӨТБ бастығының м.а.</t>
  </si>
  <si>
    <t>Қостанай қаласы, Абай 19 мекенжайында орналасқан гараж ғимаратын реконструкциялау</t>
  </si>
  <si>
    <t xml:space="preserve">Қостанай қ. Генерал Арыстанбеков көшесінен (Березка д.)  7 ш/а 21-үйге дейін кварталішілік сумен жабдықтау желілерін реконструкциялау </t>
  </si>
  <si>
    <t>ЖСҚ</t>
  </si>
  <si>
    <t xml:space="preserve">Қостанай қ. Баймағамбетов көшесі - Летунов көшесі шекарасындағы Тәуелсіздік көшесі бойындағы сумен жабдықтау желісін реконструкциялау
</t>
  </si>
  <si>
    <t>"Қостанай-Су" МКК өндірістік корпусын реконструкциялау</t>
  </si>
  <si>
    <t>Абай даңғылы, 19 мекенжайында орналасқан БӨП ғимаратын техникалық тексеру</t>
  </si>
  <si>
    <t xml:space="preserve">Қостанай қ.,  Волынов – Кочубей көшелерінің шекарасында Мирошниченко көшесіндегі №6 тұрғын үй ауданындағы су құбырын реконструкциялау. Түзету
</t>
  </si>
  <si>
    <t>ҚМЖ</t>
  </si>
  <si>
    <t>Қостанай қ. Баймағамбетов-Жамбыл көшелерінің шекарасында Хакімжанова көшесі бойындағы су құбырын реконструкциялау. Түзету</t>
  </si>
  <si>
    <t>Шегендеу құбыры (жер асты су алу ұңғымаларына қызмет көрсетуге арналған)</t>
  </si>
  <si>
    <t>Қостанай қ. Баймағамбетов көш.- Пролетарская көш., 82 шекарасындағы Пролетарская көшесі бойындағы су құбырын реконструкциялау</t>
  </si>
  <si>
    <t>Қостанай қ. Абай даңғылы — Жамбыл көшесі шекарасындағы Сибирская көшесіндегі су құбырын реконструкциялау</t>
  </si>
  <si>
    <t>Қостанай қ., Қайырбеков – Курганская көшелерінің қиылысынан Совхозная көшесі, 27 мекенжайына дейін, жылыжай комбинаты, Д-300 мм су құбырын реконструкциялау</t>
  </si>
  <si>
    <t>Күрделі жөндеу (9 объект)</t>
  </si>
  <si>
    <t>Ауыр жүк көліктеріне арналған тұрақжайдың өндірістік ғимаратына күрделі жөндеу жүргізу</t>
  </si>
  <si>
    <t>Бұл техникалық терминнің ресми және ең дәл аудармасы:
Құдықтарды күрделі жөндеу</t>
  </si>
  <si>
    <t>Гараждың өндірістік ғимаратына күрделі жөндеу жүргізу</t>
  </si>
  <si>
    <t>№1 сүзгілер блогы ғимаратының шатырын күрделі жөндеу</t>
  </si>
  <si>
    <t>Реагенттік шаруашылыққа қосалқы құрылыс шатырын күрделі жөндеу</t>
  </si>
  <si>
    <t>№1 сорғы станциясы шатырын күрделі жөндеу</t>
  </si>
  <si>
    <t>Автопарк пен АТП учаскелері гараждарының жұмсақ шатырын күрделі жөндеу</t>
  </si>
  <si>
    <t>Қостанай қ. Амангелді су торабы сорғы станциясының құрылыстарын жөндеу бойынша сүңгуірлік жұмыстар</t>
  </si>
  <si>
    <t>Жабдық</t>
  </si>
  <si>
    <t>Электрлік жиілік түрлендіргіші (ұңғымаларға арналған)</t>
  </si>
  <si>
    <t>GREE Inverter R410A (300 м² дейін) арналы ауа баптағышы. Ауа баптағыш жабдықтар мен жүйелерді / желдету жүйелері мен жабдықтарын орнату/монтаждау жұмыстары</t>
  </si>
  <si>
    <t>Сорғы және соған ұқсас жабдықтарға техникалық қызмет көрсету бойынша қызметтер</t>
  </si>
  <si>
    <t>Электрлік жиілік түрлендіргіші (37 кВт)</t>
  </si>
  <si>
    <t>Полиэтилен құбырлары мен фитингілерін дәнекерлеуге арналған аппарат</t>
  </si>
  <si>
    <t>Алмазды бұрғылау қондырғысы, 52-500 мм + қосымша жабдық (бұрғылау тереңдігі 500 мм-ге дейін)</t>
  </si>
  <si>
    <t>Геодезиялық спутниктік қабылдағыш (Геодезиялық GNSS қабылдағышы, көп жиілікті, ГЛОНАСС және GPS сигналдарын қабылдайтын, кодтық-фазалық)</t>
  </si>
  <si>
    <t>Модульдік орындалымдағы тәулігіне 375 кг белсенді хлор шығаратын мембраналық биполярлы электролизді су мен ағынды суларды зарарсыздандыру қондырғысы</t>
  </si>
  <si>
    <t>Сұйықтықтарды айдауға арналған мөлшерлегіш сорғы, плунжерлі</t>
  </si>
  <si>
    <t>Бағдарламалық жасақтамасы бар планшет (қол перископы, цифрлық бейнекамера)</t>
  </si>
  <si>
    <t>Суық су есептегіші (импульстік шығысы және қашықтан дерек беретін су есептегіші)</t>
  </si>
  <si>
    <t>Қысымды арттыру сорғы станциясы</t>
  </si>
  <si>
    <t>Автокөлікке арналған сынақ стенді</t>
  </si>
  <si>
    <t>MJ5116 кареткасы бар дискілі ара</t>
  </si>
  <si>
    <t>Магистральдық құбыржолдар мен тарату желілері арқылы су беру қызметтері және ағынды суларды бұру мен тазарту қызметтері. Қызмет көрсетілетін аумақ — Қостанай қ.</t>
  </si>
  <si>
    <t>Сплитстоун CS-2413 бензинді жік кескіші</t>
  </si>
  <si>
    <t>МВ504 ағаш өңдеуге арналған фугалау білдегі</t>
  </si>
  <si>
    <t>Шлангісі бар шаң ұстағыш құрылғы</t>
  </si>
  <si>
    <t>Аспалы тырма (диск диаметрі 560 мм)</t>
  </si>
  <si>
    <t>Бензинді көгалшапқыш</t>
  </si>
  <si>
    <t>Болат реттегіш кран</t>
  </si>
  <si>
    <t>Мамандандырылған автокөлік, кран-манипулятор, жүк көтергіштігі 10 тоннадан астам</t>
  </si>
  <si>
    <t xml:space="preserve">Әмбебап машина, тең дөңгелекті экскаватор-тиегіш </t>
  </si>
  <si>
    <t>Жүк автокөлігінің шассиіндегі жылжымалы автошеберхана</t>
  </si>
  <si>
    <t>Жүк автокөлігі шассиі негізіндегі жылжымалы шеберхана</t>
  </si>
  <si>
    <t>Сусымалы және аралас жүктерді тасымалдауға арналған өздігінен аударғыш көлік</t>
  </si>
  <si>
    <t xml:space="preserve">Магистральдық құбыржолдар мен тарату желілері арқылы су (ауыз су)беру бойынша барлығы </t>
  </si>
  <si>
    <t>Сарқынды суларды бұру және тазарту қызметтері</t>
  </si>
  <si>
    <t>Қостанай қ. Рабочая көш., 166 — Шипин көш. шекарасындағы кварталішілік су бұру желілерін реконструкциялау</t>
  </si>
  <si>
    <t>Қостанай қ. Урицкий көш. — Пушкин көш.— Майлин көш.— Тәуелсіздік көш. шекарасындағы кварталішілік су бұру желілерін реконструкциялау</t>
  </si>
  <si>
    <t>Пригородная көш. бойындағы «Қостанай-Су» МКК №5 КСС аумағын техникалық тексеру</t>
  </si>
  <si>
    <t>Қостанай қ., Базовая к-сі, 1 мекенжайы бойынша «ҚЖЭК» МКК №3 қазандығының аумағында орналасқан №1 КСС нысанының сыртқы электрмен жабдықтау жүйесін реконструкциялау.Түзету</t>
  </si>
  <si>
    <t>Қостанай қ. Лермонтов көш.— Заводская көш. шекарасындағы Лермонтов 1-ші өтпежолы, Лермонтов 1-ші өтпежолы— Набережная көш. шекарасындағы Заводская көш. бойында орналасқан кәріз коллекторын реконструкциялау, Д-500 (сараптама)</t>
  </si>
  <si>
    <t>Қостанай қ. Тәуелсіздік — Пушкин көш. шекарасындағы Летунов көш. бойында, Летунов — 1 Мамыр көш. шекарасындағы Пушкин к-сі бойында орналасқан өздігінен ағатын кәріз коллекторын реконструкциялау, Д-500 мм. (сараптама)</t>
  </si>
  <si>
    <t>Сарқынды суларды жинақтағыш тоғандарын биологиялық оңалту технологиясы</t>
  </si>
  <si>
    <t>Сарқынды суларды тазартуға және шөгінділерді азайтуға арналған биопрепарат, тұрақтандырылған бактериялық қоспалар және табиғи тектегі ферменттер (Ydro процесі)</t>
  </si>
  <si>
    <t>Қостанай қ. Лермонтов көш. — Заводская көш. шекарасындағы Лермонтов 1-ші өтпежолында, Лермонтов 1-ші өтпежолы — Набережная көш. шекарасындағы Заводская көш. бойында орналасқан кәріз коллекторын реконструкциялау</t>
  </si>
  <si>
    <t>Қостанай қ. №11 ОМ арқылы Лермонтов көш. дейінгі кәріз коллекторын реконструкциялау</t>
  </si>
  <si>
    <t>Қостанай қ. Тәуелсіздік көш. — Жеңіс көш. шекарасындағы 1 Мамыр көш. бойында орналасқан Д-500 мм өздігінен ағатын кәріз коллекторын реконструкциялау.</t>
  </si>
  <si>
    <t>Құдықтарды күрделі жөндеу</t>
  </si>
  <si>
    <t>БКСС сорғы станциясының аумағында орналасқан арынды коллектордың үшінші тармағын күрделі жөндеу</t>
  </si>
  <si>
    <t>Электр қозғалтқыштарын/генераторларды және соған ұқсас жабдықтарды жөндеу/жаңғырту жөніндегі жұмыстар</t>
  </si>
  <si>
    <t>Электрлік, электр таратушы/реттеуші жабдықтарды және соған ұқсас аппаратураларды жөндеу/реконструкциялау жөніндегі жұмыстар (№5 кәріз станциясындағы Grundfos Control DC 6132kW/260AESS 3400-S қолданыстағы сорғыларды басқару шкафын реконструкциялау)</t>
  </si>
  <si>
    <t>Электрондық-оптикалық перископ (Құбыржол перискобы)</t>
  </si>
  <si>
    <t>Қуаттылығы 75 кВт Flygt NZ 3315 SA23-048 батырмалы кәріз сорғысы, жиынтығында бақылау-күш кабелі, FLS көп реттік ағу датчигі және 1 сорғыны бірқалыпты іске қосу басқару шкафы бар.</t>
  </si>
  <si>
    <t>Құбырларды тазартуға арналған саптамалар</t>
  </si>
  <si>
    <t>Д-160 мм кәріз құбырларын ор қазбай ауыстыруға арналған пневмобалға</t>
  </si>
  <si>
    <t>Автономды барабанды бензин шығыр</t>
  </si>
  <si>
    <t>Квадрокоптер, ұшқышсыз ұшу аппараты, тікұшақ үлгісіндегі</t>
  </si>
  <si>
    <t>Сарқынды суларға арналған батырмалы сорғы</t>
  </si>
  <si>
    <t>Құбырға арналған тығындар</t>
  </si>
  <si>
    <t>Интеллектуалды электр энергиясын есептегіш</t>
  </si>
  <si>
    <t>Есептегіш техника</t>
  </si>
  <si>
    <t>Жүк-жолаушы автомобилі, фургон шанағының түрі, жүк көтергіштігі 1000 кг-нан аспайтын (жүк-жолаушы автомобилі, фургон)</t>
  </si>
  <si>
    <t>Сарқынды суларды бұру қызметі бойынша барлығы</t>
  </si>
  <si>
    <t>2025 жылы барлығы</t>
  </si>
  <si>
    <t>2025 жылға арналған инвестициялық бағдарлама (қаражатты 2026 жылға ауыстыру).</t>
  </si>
  <si>
    <t>Магистральдық құбыржолдар және тарату желілері арқылы су (ауыз су) беру қызметтері</t>
  </si>
  <si>
    <t>Бұл тармақты инвестициялық бағдарламаның ресми құжаттамасы үшін келесідей кәсіби деңгейде аударған дұрыс:
«Қостанай-Су» МКК өндірістік корпусын реконструкциялау</t>
  </si>
  <si>
    <t>Қостанай қ. Баймағамбетов-Жамбыл көшелерінің шекарасындағы Хакімжанова көшесінің бойындағы су құбырынреконструкциялау. Түзету</t>
  </si>
  <si>
    <t>Жүк автомобилінің шассиіндегі автошеберхана</t>
  </si>
  <si>
    <t>Жүк автомобилі шассиінің базасындағы жылжымалы шеберхана</t>
  </si>
  <si>
    <t>Магистральдық құбыржолдар және тарату желілері арқылы су  (ауыз су) беру бойынша барлығы</t>
  </si>
  <si>
    <t>Соманың ұлғаюы техниканың қымбаттауына байланысты (2026 ж.)</t>
  </si>
  <si>
    <t>Соманың азаюы конкурстық рәсімдерге байланысты  (2026 ж.).</t>
  </si>
  <si>
    <t>Қалыптасқан үнемдеу есебінен сатып алу</t>
  </si>
  <si>
    <t xml:space="preserve">Соманың азаюы жұмыс көлемінің қысқаруына байланысты </t>
  </si>
  <si>
    <t>Соманың артуы жұмыс көлемінің ұлғаюына байланысты</t>
  </si>
  <si>
    <t xml:space="preserve"> 2026 жыл</t>
  </si>
  <si>
    <t>Соманың азаюы жұмыс көлемінің азаюына байланысты</t>
  </si>
  <si>
    <t>Соманың азаюы машиналар мен механизмдер бойынша жұмыс көлемінің қысқаруына байланысты</t>
  </si>
  <si>
    <t>Сараланған тариф есебінен 220 093,0 мың теңге</t>
  </si>
  <si>
    <t>Амортизациялық аударымдар есебінен сатып алу</t>
  </si>
  <si>
    <t xml:space="preserve">Соманың ұлғаюы техниканың қымбаттауына байланысты  </t>
  </si>
  <si>
    <t>Соманың ұлғаюы техниканың қымбаттауына байланысты  (2026 ж.)</t>
  </si>
  <si>
    <t>Соманың азаюы конкурстық рәсімдердің қорытындысына байланысты  (2026 ж.)</t>
  </si>
  <si>
    <t xml:space="preserve">Техника үшін жетіспейтін қаражатты төлеу бюджет есебінен   </t>
  </si>
  <si>
    <t>Энергетикалық ресурстар шығысының меншікті шамасы – 0,702</t>
  </si>
  <si>
    <t xml:space="preserve">Энергетикалық ресурстар шығысының меншікті шамасы – </t>
  </si>
  <si>
    <t>Энергетикалық ресурстар шығысының меншікті шамасы – 0,652</t>
  </si>
  <si>
    <t>Энергетикалық ресурстар шығысының меншікті шамасы 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</si>
</sst>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0.000"/>
    <numFmt numFmtId="167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16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/>
    <xf numFmtId="165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6" fontId="2" fillId="2" borderId="1" xfId="3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3" fontId="2" fillId="0" borderId="7" xfId="5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" fillId="2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3 2" xfId="4" xr:uid="{00000000-0005-0000-0000-000004000000}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2"/>
  <sheetViews>
    <sheetView tabSelected="1" view="pageBreakPreview" topLeftCell="A97" zoomScale="70" zoomScaleNormal="87" zoomScaleSheetLayoutView="70" zoomScalePageLayoutView="70" workbookViewId="0">
      <selection activeCell="N110" sqref="N110"/>
    </sheetView>
  </sheetViews>
  <sheetFormatPr defaultRowHeight="20.25" x14ac:dyDescent="0.3"/>
  <cols>
    <col min="1" max="1" width="5.85546875" style="1" customWidth="1"/>
    <col min="2" max="2" width="12.28515625" style="2" customWidth="1"/>
    <col min="3" max="3" width="73.140625" style="2" customWidth="1"/>
    <col min="4" max="4" width="16.42578125" style="2" customWidth="1"/>
    <col min="5" max="5" width="12.5703125" style="7" customWidth="1"/>
    <col min="6" max="6" width="12.28515625" style="7" customWidth="1"/>
    <col min="7" max="7" width="12.28515625" style="2" customWidth="1"/>
    <col min="8" max="8" width="18" style="2" customWidth="1"/>
    <col min="9" max="9" width="18" style="7" customWidth="1"/>
    <col min="10" max="10" width="20" style="7" customWidth="1"/>
    <col min="11" max="11" width="19.42578125" style="7" customWidth="1"/>
    <col min="12" max="12" width="18" style="7" customWidth="1"/>
    <col min="13" max="13" width="19.7109375" style="2" customWidth="1"/>
    <col min="14" max="14" width="19.7109375" style="7" customWidth="1"/>
    <col min="15" max="15" width="19.42578125" style="7" customWidth="1"/>
    <col min="16" max="16" width="22.28515625" style="7" customWidth="1"/>
    <col min="17" max="17" width="19.7109375" style="2" customWidth="1"/>
    <col min="18" max="18" width="51.42578125" style="2" customWidth="1"/>
    <col min="19" max="19" width="19" style="7" customWidth="1"/>
    <col min="20" max="20" width="10.85546875" style="7" customWidth="1"/>
    <col min="21" max="21" width="9.28515625" style="7" customWidth="1"/>
    <col min="22" max="22" width="19" style="7" customWidth="1"/>
    <col min="23" max="24" width="13.7109375" style="4" customWidth="1"/>
    <col min="25" max="26" width="14.5703125" style="4" customWidth="1"/>
    <col min="27" max="27" width="14.28515625" style="4" customWidth="1"/>
    <col min="28" max="28" width="14.5703125" style="4" customWidth="1"/>
    <col min="29" max="29" width="11.7109375" style="4" customWidth="1"/>
    <col min="30" max="30" width="13.42578125" style="4" customWidth="1"/>
    <col min="31" max="32" width="19.85546875" style="2" customWidth="1"/>
    <col min="33" max="16384" width="9.140625" style="2"/>
  </cols>
  <sheetData>
    <row r="1" spans="1:41" ht="27" customHeight="1" x14ac:dyDescent="0.3">
      <c r="R1" s="3"/>
    </row>
    <row r="2" spans="1:41" ht="27" customHeight="1" x14ac:dyDescent="0.3">
      <c r="AF2" s="3" t="s">
        <v>81</v>
      </c>
    </row>
    <row r="3" spans="1:41" ht="27" customHeight="1" x14ac:dyDescent="0.3"/>
    <row r="4" spans="1:41" s="5" customFormat="1" ht="28.5" customHeight="1" x14ac:dyDescent="0.25">
      <c r="A4" s="135" t="s">
        <v>82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</row>
    <row r="5" spans="1:41" s="5" customFormat="1" ht="28.5" customHeight="1" x14ac:dyDescent="0.25">
      <c r="A5" s="5" t="s">
        <v>1</v>
      </c>
      <c r="W5" s="6"/>
      <c r="X5" s="6"/>
      <c r="Y5" s="6"/>
      <c r="Z5" s="6"/>
      <c r="AA5" s="6"/>
      <c r="AB5" s="6"/>
      <c r="AC5" s="6"/>
      <c r="AD5" s="6"/>
    </row>
    <row r="6" spans="1:41" s="5" customFormat="1" ht="48.75" customHeight="1" x14ac:dyDescent="0.25">
      <c r="A6" s="136" t="s">
        <v>83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</row>
    <row r="7" spans="1:41" s="5" customFormat="1" ht="30.75" customHeight="1" x14ac:dyDescent="0.25">
      <c r="A7" s="137" t="s">
        <v>84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</row>
    <row r="8" spans="1:41" s="5" customFormat="1" ht="30.75" customHeight="1" x14ac:dyDescent="0.25">
      <c r="A8" s="138" t="s">
        <v>85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</row>
    <row r="9" spans="1:41" ht="13.5" customHeight="1" x14ac:dyDescent="0.3">
      <c r="A9" s="5"/>
      <c r="B9" s="7"/>
      <c r="C9" s="7"/>
      <c r="D9" s="7"/>
      <c r="G9" s="7"/>
      <c r="H9" s="7"/>
      <c r="M9" s="7"/>
      <c r="Q9" s="7"/>
    </row>
    <row r="10" spans="1:41" s="1" customFormat="1" ht="84.75" customHeight="1" x14ac:dyDescent="0.25">
      <c r="A10" s="127" t="s">
        <v>55</v>
      </c>
      <c r="B10" s="116" t="s">
        <v>53</v>
      </c>
      <c r="C10" s="116"/>
      <c r="D10" s="116"/>
      <c r="E10" s="116"/>
      <c r="F10" s="116"/>
      <c r="G10" s="116"/>
      <c r="H10" s="116" t="s">
        <v>58</v>
      </c>
      <c r="I10" s="116" t="s">
        <v>63</v>
      </c>
      <c r="J10" s="116"/>
      <c r="K10" s="116"/>
      <c r="L10" s="116"/>
      <c r="M10" s="116"/>
      <c r="N10" s="116"/>
      <c r="O10" s="116"/>
      <c r="P10" s="116"/>
      <c r="Q10" s="116"/>
      <c r="R10" s="116"/>
      <c r="S10" s="116" t="s">
        <v>61</v>
      </c>
      <c r="T10" s="116"/>
      <c r="U10" s="116"/>
      <c r="V10" s="116"/>
      <c r="W10" s="116" t="s">
        <v>71</v>
      </c>
      <c r="X10" s="116"/>
      <c r="Y10" s="116"/>
      <c r="Z10" s="116"/>
      <c r="AA10" s="116"/>
      <c r="AB10" s="116"/>
      <c r="AC10" s="116"/>
      <c r="AD10" s="116"/>
      <c r="AE10" s="116" t="s">
        <v>79</v>
      </c>
      <c r="AF10" s="116" t="s">
        <v>80</v>
      </c>
    </row>
    <row r="11" spans="1:41" s="1" customFormat="1" ht="117" customHeight="1" x14ac:dyDescent="0.25">
      <c r="A11" s="128"/>
      <c r="B11" s="116" t="s">
        <v>54</v>
      </c>
      <c r="C11" s="116" t="s">
        <v>50</v>
      </c>
      <c r="D11" s="116" t="s">
        <v>49</v>
      </c>
      <c r="E11" s="116" t="s">
        <v>56</v>
      </c>
      <c r="F11" s="116"/>
      <c r="G11" s="127" t="s">
        <v>57</v>
      </c>
      <c r="H11" s="116"/>
      <c r="I11" s="124" t="s">
        <v>59</v>
      </c>
      <c r="J11" s="150"/>
      <c r="K11" s="119"/>
      <c r="L11" s="124" t="s">
        <v>60</v>
      </c>
      <c r="M11" s="150"/>
      <c r="N11" s="119"/>
      <c r="O11" s="124" t="s">
        <v>62</v>
      </c>
      <c r="P11" s="150"/>
      <c r="Q11" s="119"/>
      <c r="R11" s="116" t="s">
        <v>67</v>
      </c>
      <c r="S11" s="116" t="s">
        <v>65</v>
      </c>
      <c r="T11" s="116"/>
      <c r="U11" s="116" t="s">
        <v>69</v>
      </c>
      <c r="V11" s="116" t="s">
        <v>70</v>
      </c>
      <c r="W11" s="116" t="s">
        <v>72</v>
      </c>
      <c r="X11" s="116"/>
      <c r="Y11" s="116" t="s">
        <v>73</v>
      </c>
      <c r="Z11" s="116"/>
      <c r="AA11" s="116" t="s">
        <v>74</v>
      </c>
      <c r="AB11" s="116"/>
      <c r="AC11" s="116" t="s">
        <v>75</v>
      </c>
      <c r="AD11" s="116"/>
      <c r="AE11" s="116"/>
      <c r="AF11" s="116"/>
    </row>
    <row r="12" spans="1:41" s="1" customFormat="1" ht="117" customHeight="1" x14ac:dyDescent="0.25">
      <c r="A12" s="128"/>
      <c r="B12" s="116"/>
      <c r="C12" s="116"/>
      <c r="D12" s="116"/>
      <c r="E12" s="116"/>
      <c r="F12" s="116"/>
      <c r="G12" s="128"/>
      <c r="H12" s="116"/>
      <c r="I12" s="116" t="s">
        <v>64</v>
      </c>
      <c r="J12" s="116" t="s">
        <v>65</v>
      </c>
      <c r="K12" s="116" t="s">
        <v>66</v>
      </c>
      <c r="L12" s="116" t="s">
        <v>64</v>
      </c>
      <c r="M12" s="116" t="s">
        <v>65</v>
      </c>
      <c r="N12" s="116" t="s">
        <v>66</v>
      </c>
      <c r="O12" s="116" t="s">
        <v>64</v>
      </c>
      <c r="P12" s="116" t="s">
        <v>65</v>
      </c>
      <c r="Q12" s="116" t="s">
        <v>66</v>
      </c>
      <c r="R12" s="116"/>
      <c r="S12" s="116" t="s">
        <v>0</v>
      </c>
      <c r="T12" s="116" t="s">
        <v>68</v>
      </c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O12" s="5"/>
    </row>
    <row r="13" spans="1:41" s="1" customFormat="1" ht="81" x14ac:dyDescent="0.25">
      <c r="A13" s="129"/>
      <c r="B13" s="116"/>
      <c r="C13" s="116"/>
      <c r="D13" s="116"/>
      <c r="E13" s="8" t="s">
        <v>51</v>
      </c>
      <c r="F13" s="8" t="s">
        <v>52</v>
      </c>
      <c r="G13" s="129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8" t="s">
        <v>76</v>
      </c>
      <c r="X13" s="8" t="s">
        <v>77</v>
      </c>
      <c r="Y13" s="8" t="s">
        <v>76</v>
      </c>
      <c r="Z13" s="8" t="s">
        <v>77</v>
      </c>
      <c r="AA13" s="8" t="s">
        <v>51</v>
      </c>
      <c r="AB13" s="8" t="s">
        <v>78</v>
      </c>
      <c r="AC13" s="8" t="s">
        <v>76</v>
      </c>
      <c r="AD13" s="8" t="s">
        <v>77</v>
      </c>
      <c r="AE13" s="116"/>
      <c r="AF13" s="116"/>
    </row>
    <row r="14" spans="1:41" x14ac:dyDescent="0.3">
      <c r="A14" s="8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/>
      <c r="K14" s="9"/>
      <c r="L14" s="9">
        <v>10</v>
      </c>
      <c r="M14" s="9">
        <v>11</v>
      </c>
      <c r="N14" s="9">
        <v>9</v>
      </c>
      <c r="O14" s="9">
        <v>10</v>
      </c>
      <c r="P14" s="9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9">
        <v>18</v>
      </c>
      <c r="Y14" s="9">
        <v>19</v>
      </c>
      <c r="Z14" s="9">
        <v>20</v>
      </c>
      <c r="AA14" s="9">
        <v>21</v>
      </c>
      <c r="AB14" s="9">
        <v>22</v>
      </c>
      <c r="AC14" s="9">
        <v>23</v>
      </c>
      <c r="AD14" s="9">
        <v>24</v>
      </c>
      <c r="AE14" s="9">
        <v>25</v>
      </c>
      <c r="AF14" s="9">
        <v>26</v>
      </c>
    </row>
    <row r="15" spans="1:41" s="10" customFormat="1" ht="25.5" customHeight="1" x14ac:dyDescent="0.3">
      <c r="A15" s="8"/>
      <c r="B15" s="116" t="s">
        <v>135</v>
      </c>
      <c r="C15" s="139" t="s">
        <v>86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16" t="s">
        <v>5</v>
      </c>
      <c r="AF15" s="116" t="s">
        <v>6</v>
      </c>
    </row>
    <row r="16" spans="1:41" s="23" customFormat="1" ht="25.5" customHeight="1" x14ac:dyDescent="0.3">
      <c r="A16" s="21"/>
      <c r="B16" s="116"/>
      <c r="C16" s="76" t="s">
        <v>87</v>
      </c>
      <c r="D16" s="8"/>
      <c r="E16" s="25"/>
      <c r="F16" s="25"/>
      <c r="G16" s="87"/>
      <c r="H16" s="87"/>
      <c r="I16" s="78">
        <f>SUM(I17:I21)</f>
        <v>908.1</v>
      </c>
      <c r="J16" s="78">
        <f t="shared" ref="J16:Q16" si="0">SUM(J17:J21)</f>
        <v>908.1</v>
      </c>
      <c r="K16" s="78">
        <f t="shared" si="0"/>
        <v>0</v>
      </c>
      <c r="L16" s="78">
        <f t="shared" si="0"/>
        <v>908.1</v>
      </c>
      <c r="M16" s="78">
        <f t="shared" si="0"/>
        <v>908.1</v>
      </c>
      <c r="N16" s="78">
        <f t="shared" si="0"/>
        <v>0</v>
      </c>
      <c r="O16" s="78">
        <f t="shared" si="0"/>
        <v>0</v>
      </c>
      <c r="P16" s="78">
        <f t="shared" si="0"/>
        <v>0</v>
      </c>
      <c r="Q16" s="78">
        <f t="shared" si="0"/>
        <v>0</v>
      </c>
      <c r="R16" s="82"/>
      <c r="S16" s="78">
        <f>SUM(S17:S21)</f>
        <v>908.1</v>
      </c>
      <c r="T16" s="78">
        <f>SUM(T17:T21)</f>
        <v>0</v>
      </c>
      <c r="U16" s="78">
        <f>SUM(U17:U21)</f>
        <v>0</v>
      </c>
      <c r="V16" s="78">
        <f>SUM(V17:V21)</f>
        <v>0</v>
      </c>
      <c r="W16" s="87"/>
      <c r="X16" s="87"/>
      <c r="Y16" s="87"/>
      <c r="Z16" s="87"/>
      <c r="AA16" s="87"/>
      <c r="AB16" s="87"/>
      <c r="AC16" s="87"/>
      <c r="AD16" s="87"/>
      <c r="AE16" s="116"/>
      <c r="AF16" s="116"/>
    </row>
    <row r="17" spans="1:32" s="23" customFormat="1" ht="67.5" customHeight="1" x14ac:dyDescent="0.3">
      <c r="A17" s="21" t="s">
        <v>33</v>
      </c>
      <c r="B17" s="116"/>
      <c r="C17" s="69" t="s">
        <v>98</v>
      </c>
      <c r="D17" s="8" t="s">
        <v>7</v>
      </c>
      <c r="E17" s="99">
        <v>1573.4</v>
      </c>
      <c r="F17" s="99">
        <v>1573.4</v>
      </c>
      <c r="G17" s="127" t="s">
        <v>25</v>
      </c>
      <c r="H17" s="127" t="s">
        <v>88</v>
      </c>
      <c r="I17" s="98">
        <v>175</v>
      </c>
      <c r="J17" s="98">
        <v>175</v>
      </c>
      <c r="K17" s="99">
        <v>0</v>
      </c>
      <c r="L17" s="98">
        <v>175</v>
      </c>
      <c r="M17" s="98">
        <v>175</v>
      </c>
      <c r="N17" s="100">
        <v>0</v>
      </c>
      <c r="O17" s="101">
        <f t="shared" ref="O17:P21" si="1">L17-I17</f>
        <v>0</v>
      </c>
      <c r="P17" s="102">
        <f t="shared" si="1"/>
        <v>0</v>
      </c>
      <c r="Q17" s="102">
        <v>0</v>
      </c>
      <c r="R17" s="82"/>
      <c r="S17" s="17">
        <f>L17</f>
        <v>175</v>
      </c>
      <c r="T17" s="17">
        <v>0</v>
      </c>
      <c r="U17" s="17">
        <v>0</v>
      </c>
      <c r="V17" s="17">
        <v>0</v>
      </c>
      <c r="W17" s="87"/>
      <c r="X17" s="87"/>
      <c r="Y17" s="87"/>
      <c r="Z17" s="87"/>
      <c r="AA17" s="87"/>
      <c r="AB17" s="87"/>
      <c r="AC17" s="87"/>
      <c r="AD17" s="87"/>
      <c r="AE17" s="116"/>
      <c r="AF17" s="116"/>
    </row>
    <row r="18" spans="1:32" s="23" customFormat="1" ht="66.75" customHeight="1" x14ac:dyDescent="0.3">
      <c r="A18" s="21" t="s">
        <v>34</v>
      </c>
      <c r="B18" s="116"/>
      <c r="C18" s="69" t="s">
        <v>99</v>
      </c>
      <c r="D18" s="8" t="s">
        <v>4</v>
      </c>
      <c r="E18" s="99">
        <v>0.47</v>
      </c>
      <c r="F18" s="99">
        <v>0.47</v>
      </c>
      <c r="G18" s="128"/>
      <c r="H18" s="128"/>
      <c r="I18" s="98">
        <v>135.1</v>
      </c>
      <c r="J18" s="98">
        <v>135.1</v>
      </c>
      <c r="K18" s="99">
        <v>0</v>
      </c>
      <c r="L18" s="98">
        <v>135.1</v>
      </c>
      <c r="M18" s="98">
        <v>135.1</v>
      </c>
      <c r="N18" s="100">
        <v>0</v>
      </c>
      <c r="O18" s="101">
        <f t="shared" si="1"/>
        <v>0</v>
      </c>
      <c r="P18" s="102">
        <f t="shared" si="1"/>
        <v>0</v>
      </c>
      <c r="Q18" s="102">
        <v>0</v>
      </c>
      <c r="R18" s="82"/>
      <c r="S18" s="17">
        <f>L18</f>
        <v>135.1</v>
      </c>
      <c r="T18" s="17">
        <v>0</v>
      </c>
      <c r="U18" s="17">
        <v>0</v>
      </c>
      <c r="V18" s="17">
        <v>0</v>
      </c>
      <c r="W18" s="87"/>
      <c r="X18" s="87"/>
      <c r="Y18" s="87"/>
      <c r="Z18" s="87"/>
      <c r="AA18" s="87"/>
      <c r="AB18" s="87"/>
      <c r="AC18" s="87"/>
      <c r="AD18" s="87"/>
      <c r="AE18" s="116"/>
      <c r="AF18" s="116"/>
    </row>
    <row r="19" spans="1:32" s="23" customFormat="1" ht="72.75" customHeight="1" x14ac:dyDescent="0.3">
      <c r="A19" s="21" t="s">
        <v>35</v>
      </c>
      <c r="B19" s="116"/>
      <c r="C19" s="77" t="s">
        <v>101</v>
      </c>
      <c r="D19" s="8" t="s">
        <v>4</v>
      </c>
      <c r="E19" s="99">
        <v>0.60299999999999998</v>
      </c>
      <c r="F19" s="99">
        <v>0.60299999999999998</v>
      </c>
      <c r="G19" s="128"/>
      <c r="H19" s="128"/>
      <c r="I19" s="103">
        <v>209</v>
      </c>
      <c r="J19" s="103">
        <v>209</v>
      </c>
      <c r="K19" s="99">
        <v>0</v>
      </c>
      <c r="L19" s="103">
        <v>209</v>
      </c>
      <c r="M19" s="103">
        <v>209</v>
      </c>
      <c r="N19" s="100">
        <v>0</v>
      </c>
      <c r="O19" s="101">
        <f t="shared" si="1"/>
        <v>0</v>
      </c>
      <c r="P19" s="102">
        <f t="shared" si="1"/>
        <v>0</v>
      </c>
      <c r="Q19" s="102">
        <v>0</v>
      </c>
      <c r="R19" s="82"/>
      <c r="S19" s="17">
        <f>L19</f>
        <v>209</v>
      </c>
      <c r="T19" s="17">
        <v>0</v>
      </c>
      <c r="U19" s="17">
        <v>0</v>
      </c>
      <c r="V19" s="17">
        <v>0</v>
      </c>
      <c r="W19" s="87"/>
      <c r="X19" s="87"/>
      <c r="Y19" s="87"/>
      <c r="Z19" s="87"/>
      <c r="AA19" s="87"/>
      <c r="AB19" s="87"/>
      <c r="AC19" s="87"/>
      <c r="AD19" s="87"/>
      <c r="AE19" s="116"/>
      <c r="AF19" s="116"/>
    </row>
    <row r="20" spans="1:32" s="23" customFormat="1" ht="44.25" customHeight="1" x14ac:dyDescent="0.3">
      <c r="A20" s="21" t="s">
        <v>36</v>
      </c>
      <c r="B20" s="116"/>
      <c r="C20" s="77" t="s">
        <v>102</v>
      </c>
      <c r="D20" s="8" t="s">
        <v>7</v>
      </c>
      <c r="E20" s="99">
        <v>350</v>
      </c>
      <c r="F20" s="99">
        <v>350</v>
      </c>
      <c r="G20" s="128"/>
      <c r="H20" s="128"/>
      <c r="I20" s="103">
        <v>271</v>
      </c>
      <c r="J20" s="103">
        <v>271</v>
      </c>
      <c r="K20" s="99">
        <v>0</v>
      </c>
      <c r="L20" s="103">
        <v>271</v>
      </c>
      <c r="M20" s="103">
        <v>271</v>
      </c>
      <c r="N20" s="100">
        <v>0</v>
      </c>
      <c r="O20" s="101">
        <f t="shared" si="1"/>
        <v>0</v>
      </c>
      <c r="P20" s="102">
        <f t="shared" si="1"/>
        <v>0</v>
      </c>
      <c r="Q20" s="102">
        <v>0</v>
      </c>
      <c r="R20" s="82"/>
      <c r="S20" s="17">
        <f>L20</f>
        <v>271</v>
      </c>
      <c r="T20" s="17">
        <v>0</v>
      </c>
      <c r="U20" s="17">
        <v>0</v>
      </c>
      <c r="V20" s="17">
        <v>0</v>
      </c>
      <c r="W20" s="87"/>
      <c r="X20" s="87"/>
      <c r="Y20" s="87"/>
      <c r="Z20" s="87"/>
      <c r="AA20" s="87"/>
      <c r="AB20" s="87"/>
      <c r="AC20" s="87"/>
      <c r="AD20" s="87"/>
      <c r="AE20" s="116"/>
      <c r="AF20" s="116"/>
    </row>
    <row r="21" spans="1:32" s="23" customFormat="1" ht="46.5" customHeight="1" x14ac:dyDescent="0.3">
      <c r="A21" s="21" t="s">
        <v>32</v>
      </c>
      <c r="B21" s="116"/>
      <c r="C21" s="77" t="s">
        <v>103</v>
      </c>
      <c r="D21" s="8" t="s">
        <v>7</v>
      </c>
      <c r="E21" s="99">
        <v>88.4</v>
      </c>
      <c r="F21" s="99">
        <v>88.4</v>
      </c>
      <c r="G21" s="128"/>
      <c r="H21" s="128"/>
      <c r="I21" s="103">
        <v>118</v>
      </c>
      <c r="J21" s="103">
        <v>118</v>
      </c>
      <c r="K21" s="99">
        <v>0</v>
      </c>
      <c r="L21" s="103">
        <v>118</v>
      </c>
      <c r="M21" s="103">
        <v>118</v>
      </c>
      <c r="N21" s="100">
        <v>0</v>
      </c>
      <c r="O21" s="101">
        <f t="shared" si="1"/>
        <v>0</v>
      </c>
      <c r="P21" s="102">
        <f t="shared" si="1"/>
        <v>0</v>
      </c>
      <c r="Q21" s="102">
        <v>0</v>
      </c>
      <c r="R21" s="82"/>
      <c r="S21" s="17">
        <f>L21</f>
        <v>118</v>
      </c>
      <c r="T21" s="17">
        <v>0</v>
      </c>
      <c r="U21" s="17">
        <v>0</v>
      </c>
      <c r="V21" s="17">
        <v>0</v>
      </c>
      <c r="W21" s="87"/>
      <c r="X21" s="87"/>
      <c r="Y21" s="87"/>
      <c r="Z21" s="87"/>
      <c r="AA21" s="87"/>
      <c r="AB21" s="87"/>
      <c r="AC21" s="87"/>
      <c r="AD21" s="87"/>
      <c r="AE21" s="116"/>
      <c r="AF21" s="116"/>
    </row>
    <row r="22" spans="1:32" s="10" customFormat="1" ht="29.25" customHeight="1" x14ac:dyDescent="0.3">
      <c r="A22" s="8"/>
      <c r="B22" s="116"/>
      <c r="C22" s="11" t="s">
        <v>100</v>
      </c>
      <c r="D22" s="12"/>
      <c r="E22" s="110"/>
      <c r="F22" s="111"/>
      <c r="G22" s="128"/>
      <c r="H22" s="128"/>
      <c r="I22" s="13">
        <f t="shared" ref="I22:Q22" si="2">SUM(I23:I25)</f>
        <v>13037.61</v>
      </c>
      <c r="J22" s="13">
        <f t="shared" si="2"/>
        <v>13037.61</v>
      </c>
      <c r="K22" s="13">
        <f t="shared" si="2"/>
        <v>0</v>
      </c>
      <c r="L22" s="13">
        <f t="shared" si="2"/>
        <v>13037.61</v>
      </c>
      <c r="M22" s="13">
        <f t="shared" si="2"/>
        <v>13037.61</v>
      </c>
      <c r="N22" s="13">
        <f t="shared" si="2"/>
        <v>0</v>
      </c>
      <c r="O22" s="13">
        <f t="shared" si="2"/>
        <v>0</v>
      </c>
      <c r="P22" s="13">
        <f t="shared" si="2"/>
        <v>0</v>
      </c>
      <c r="Q22" s="13">
        <f t="shared" si="2"/>
        <v>0</v>
      </c>
      <c r="R22" s="13"/>
      <c r="S22" s="13">
        <f>SUM(S23:S25)</f>
        <v>7425.73</v>
      </c>
      <c r="T22" s="13">
        <f>SUM(T23:T25)</f>
        <v>0</v>
      </c>
      <c r="U22" s="13">
        <f>SUM(U23:U25)</f>
        <v>0</v>
      </c>
      <c r="V22" s="13">
        <f>SUM(V23:V25)</f>
        <v>0</v>
      </c>
      <c r="W22" s="127" t="s">
        <v>198</v>
      </c>
      <c r="X22" s="127" t="s">
        <v>199</v>
      </c>
      <c r="Y22" s="130">
        <v>0.76400000000000001</v>
      </c>
      <c r="Z22" s="130">
        <v>0.74399999999999999</v>
      </c>
      <c r="AA22" s="130"/>
      <c r="AB22" s="130"/>
      <c r="AC22" s="134" t="s">
        <v>23</v>
      </c>
      <c r="AD22" s="143" t="s">
        <v>44</v>
      </c>
      <c r="AE22" s="116"/>
      <c r="AF22" s="116"/>
    </row>
    <row r="23" spans="1:32" s="10" customFormat="1" ht="61.5" customHeight="1" x14ac:dyDescent="0.3">
      <c r="A23" s="15">
        <v>6</v>
      </c>
      <c r="B23" s="116"/>
      <c r="C23" s="69" t="s">
        <v>102</v>
      </c>
      <c r="D23" s="59" t="s">
        <v>7</v>
      </c>
      <c r="E23" s="98">
        <v>350</v>
      </c>
      <c r="F23" s="98">
        <v>350</v>
      </c>
      <c r="G23" s="128"/>
      <c r="H23" s="128"/>
      <c r="I23" s="98">
        <v>4210.09</v>
      </c>
      <c r="J23" s="98">
        <v>4210.09</v>
      </c>
      <c r="K23" s="102">
        <v>0</v>
      </c>
      <c r="L23" s="98">
        <f>I23</f>
        <v>4210.09</v>
      </c>
      <c r="M23" s="98">
        <f>J23</f>
        <v>4210.09</v>
      </c>
      <c r="N23" s="102">
        <v>0</v>
      </c>
      <c r="O23" s="101">
        <f>M23-J23</f>
        <v>0</v>
      </c>
      <c r="P23" s="98">
        <f>O23</f>
        <v>0</v>
      </c>
      <c r="Q23" s="102">
        <f>N23-K23</f>
        <v>0</v>
      </c>
      <c r="R23" s="82" t="s">
        <v>189</v>
      </c>
      <c r="S23" s="71">
        <v>0</v>
      </c>
      <c r="T23" s="20">
        <v>0</v>
      </c>
      <c r="U23" s="20">
        <v>0</v>
      </c>
      <c r="V23" s="20">
        <v>0</v>
      </c>
      <c r="W23" s="128"/>
      <c r="X23" s="128"/>
      <c r="Y23" s="131"/>
      <c r="Z23" s="131"/>
      <c r="AA23" s="131"/>
      <c r="AB23" s="131"/>
      <c r="AC23" s="132"/>
      <c r="AD23" s="144"/>
      <c r="AE23" s="116"/>
      <c r="AF23" s="116"/>
    </row>
    <row r="24" spans="1:32" s="10" customFormat="1" ht="98.25" customHeight="1" x14ac:dyDescent="0.3">
      <c r="A24" s="15">
        <v>7</v>
      </c>
      <c r="B24" s="116"/>
      <c r="C24" s="69" t="s">
        <v>104</v>
      </c>
      <c r="D24" s="59" t="s">
        <v>4</v>
      </c>
      <c r="E24" s="98">
        <v>1</v>
      </c>
      <c r="F24" s="98">
        <v>1</v>
      </c>
      <c r="G24" s="128"/>
      <c r="H24" s="128"/>
      <c r="I24" s="98">
        <v>7425.73</v>
      </c>
      <c r="J24" s="98">
        <v>7425.73</v>
      </c>
      <c r="K24" s="102">
        <v>0</v>
      </c>
      <c r="L24" s="98">
        <v>7425.73</v>
      </c>
      <c r="M24" s="98">
        <v>7425.73</v>
      </c>
      <c r="N24" s="102">
        <v>0</v>
      </c>
      <c r="O24" s="101">
        <f t="shared" ref="O24:O25" si="3">M24-J24</f>
        <v>0</v>
      </c>
      <c r="P24" s="98">
        <f t="shared" ref="P24:P25" si="4">O24</f>
        <v>0</v>
      </c>
      <c r="Q24" s="102">
        <f>N24-K24</f>
        <v>0</v>
      </c>
      <c r="R24" s="82"/>
      <c r="S24" s="71">
        <f t="shared" ref="S24" si="5">M24</f>
        <v>7425.73</v>
      </c>
      <c r="T24" s="20">
        <v>0</v>
      </c>
      <c r="U24" s="20">
        <v>0</v>
      </c>
      <c r="V24" s="20">
        <v>0</v>
      </c>
      <c r="W24" s="128"/>
      <c r="X24" s="128"/>
      <c r="Y24" s="131"/>
      <c r="Z24" s="131"/>
      <c r="AA24" s="131"/>
      <c r="AB24" s="131"/>
      <c r="AC24" s="132"/>
      <c r="AD24" s="144"/>
      <c r="AE24" s="116"/>
      <c r="AF24" s="116"/>
    </row>
    <row r="25" spans="1:32" s="10" customFormat="1" ht="69" customHeight="1" x14ac:dyDescent="0.3">
      <c r="A25" s="15">
        <v>8</v>
      </c>
      <c r="B25" s="116"/>
      <c r="C25" s="69" t="s">
        <v>106</v>
      </c>
      <c r="D25" s="8" t="s">
        <v>4</v>
      </c>
      <c r="E25" s="98">
        <v>0.9</v>
      </c>
      <c r="F25" s="98">
        <v>0.9</v>
      </c>
      <c r="G25" s="128"/>
      <c r="H25" s="128"/>
      <c r="I25" s="98">
        <v>1401.79</v>
      </c>
      <c r="J25" s="98">
        <v>1401.79</v>
      </c>
      <c r="K25" s="102">
        <v>0</v>
      </c>
      <c r="L25" s="98">
        <f>I25</f>
        <v>1401.79</v>
      </c>
      <c r="M25" s="98">
        <f>J25</f>
        <v>1401.79</v>
      </c>
      <c r="N25" s="102">
        <v>0</v>
      </c>
      <c r="O25" s="101">
        <f t="shared" si="3"/>
        <v>0</v>
      </c>
      <c r="P25" s="98">
        <f t="shared" si="4"/>
        <v>0</v>
      </c>
      <c r="Q25" s="102">
        <f>N25-K25</f>
        <v>0</v>
      </c>
      <c r="R25" s="82"/>
      <c r="S25" s="71">
        <v>0</v>
      </c>
      <c r="T25" s="20">
        <v>0</v>
      </c>
      <c r="U25" s="20">
        <v>0</v>
      </c>
      <c r="V25" s="20">
        <v>0</v>
      </c>
      <c r="W25" s="128"/>
      <c r="X25" s="128"/>
      <c r="Y25" s="131"/>
      <c r="Z25" s="131"/>
      <c r="AA25" s="131"/>
      <c r="AB25" s="131"/>
      <c r="AC25" s="132"/>
      <c r="AD25" s="144"/>
      <c r="AE25" s="116"/>
      <c r="AF25" s="116"/>
    </row>
    <row r="26" spans="1:32" s="10" customFormat="1" ht="29.25" customHeight="1" x14ac:dyDescent="0.3">
      <c r="A26" s="8"/>
      <c r="B26" s="116"/>
      <c r="C26" s="11" t="s">
        <v>105</v>
      </c>
      <c r="D26" s="12"/>
      <c r="E26" s="110"/>
      <c r="F26" s="111"/>
      <c r="G26" s="128"/>
      <c r="H26" s="128"/>
      <c r="I26" s="13">
        <f>SUM(I27:I39)</f>
        <v>482043.76000000007</v>
      </c>
      <c r="J26" s="13">
        <f t="shared" ref="J26:Q26" si="6">SUM(J27:J39)</f>
        <v>482043.76000000007</v>
      </c>
      <c r="K26" s="13">
        <f t="shared" si="6"/>
        <v>0</v>
      </c>
      <c r="L26" s="13">
        <f t="shared" si="6"/>
        <v>480431.48</v>
      </c>
      <c r="M26" s="13">
        <f t="shared" si="6"/>
        <v>480431.48</v>
      </c>
      <c r="N26" s="13">
        <f t="shared" si="6"/>
        <v>0</v>
      </c>
      <c r="O26" s="13">
        <v>-1612.2</v>
      </c>
      <c r="P26" s="13">
        <v>-1612.2</v>
      </c>
      <c r="Q26" s="13">
        <f t="shared" si="6"/>
        <v>0</v>
      </c>
      <c r="R26" s="13"/>
      <c r="S26" s="13">
        <f>SUM(S27:S39)</f>
        <v>480431.48</v>
      </c>
      <c r="T26" s="13">
        <v>0</v>
      </c>
      <c r="U26" s="13">
        <v>0</v>
      </c>
      <c r="V26" s="13">
        <v>0</v>
      </c>
      <c r="W26" s="128"/>
      <c r="X26" s="128"/>
      <c r="Y26" s="132"/>
      <c r="Z26" s="132"/>
      <c r="AA26" s="132"/>
      <c r="AB26" s="132"/>
      <c r="AC26" s="132"/>
      <c r="AD26" s="144"/>
      <c r="AE26" s="116"/>
      <c r="AF26" s="116"/>
    </row>
    <row r="27" spans="1:32" s="10" customFormat="1" ht="49.5" customHeight="1" x14ac:dyDescent="0.3">
      <c r="A27" s="8">
        <v>9</v>
      </c>
      <c r="B27" s="116"/>
      <c r="C27" s="88" t="s">
        <v>107</v>
      </c>
      <c r="D27" s="16" t="s">
        <v>4</v>
      </c>
      <c r="E27" s="112">
        <v>0.3</v>
      </c>
      <c r="F27" s="112">
        <v>0.3</v>
      </c>
      <c r="G27" s="128"/>
      <c r="H27" s="128"/>
      <c r="I27" s="17">
        <v>9432</v>
      </c>
      <c r="J27" s="17">
        <f>I27</f>
        <v>9432</v>
      </c>
      <c r="K27" s="17">
        <v>0</v>
      </c>
      <c r="L27" s="17">
        <f>I27</f>
        <v>9432</v>
      </c>
      <c r="M27" s="17">
        <f>J27</f>
        <v>9432</v>
      </c>
      <c r="N27" s="17">
        <v>0</v>
      </c>
      <c r="O27" s="17">
        <v>0</v>
      </c>
      <c r="P27" s="17">
        <v>0</v>
      </c>
      <c r="Q27" s="17">
        <v>0</v>
      </c>
      <c r="R27" s="13"/>
      <c r="S27" s="17">
        <f>M27</f>
        <v>9432</v>
      </c>
      <c r="T27" s="17">
        <v>0</v>
      </c>
      <c r="U27" s="17">
        <v>0</v>
      </c>
      <c r="V27" s="17">
        <v>0</v>
      </c>
      <c r="W27" s="128"/>
      <c r="X27" s="128"/>
      <c r="Y27" s="132"/>
      <c r="Z27" s="132"/>
      <c r="AA27" s="132"/>
      <c r="AB27" s="132"/>
      <c r="AC27" s="132"/>
      <c r="AD27" s="144"/>
      <c r="AE27" s="116"/>
      <c r="AF27" s="116"/>
    </row>
    <row r="28" spans="1:32" s="10" customFormat="1" ht="73.5" customHeight="1" x14ac:dyDescent="0.3">
      <c r="A28" s="15">
        <v>10</v>
      </c>
      <c r="B28" s="116"/>
      <c r="C28" s="86" t="s">
        <v>108</v>
      </c>
      <c r="D28" s="8" t="s">
        <v>4</v>
      </c>
      <c r="E28" s="101">
        <v>0.5</v>
      </c>
      <c r="F28" s="101">
        <v>0.5</v>
      </c>
      <c r="G28" s="128"/>
      <c r="H28" s="128"/>
      <c r="I28" s="19">
        <v>75150.31</v>
      </c>
      <c r="J28" s="19">
        <v>75150.31</v>
      </c>
      <c r="K28" s="63">
        <v>0</v>
      </c>
      <c r="L28" s="19">
        <f>M28</f>
        <v>61396.04</v>
      </c>
      <c r="M28" s="63">
        <v>61396.04</v>
      </c>
      <c r="N28" s="57">
        <v>0</v>
      </c>
      <c r="O28" s="55">
        <f>L28-I28</f>
        <v>-13754.269999999997</v>
      </c>
      <c r="P28" s="57">
        <f>L28-I28</f>
        <v>-13754.269999999997</v>
      </c>
      <c r="Q28" s="57">
        <f>N28-K28</f>
        <v>0</v>
      </c>
      <c r="R28" s="82" t="s">
        <v>190</v>
      </c>
      <c r="S28" s="17">
        <f t="shared" ref="S28:S39" si="7">M28</f>
        <v>61396.04</v>
      </c>
      <c r="T28" s="20">
        <v>0</v>
      </c>
      <c r="U28" s="20">
        <v>0</v>
      </c>
      <c r="V28" s="20">
        <v>0</v>
      </c>
      <c r="W28" s="128"/>
      <c r="X28" s="128"/>
      <c r="Y28" s="132"/>
      <c r="Z28" s="132"/>
      <c r="AA28" s="132"/>
      <c r="AB28" s="132"/>
      <c r="AC28" s="132"/>
      <c r="AD28" s="144"/>
      <c r="AE28" s="116"/>
      <c r="AF28" s="116"/>
    </row>
    <row r="29" spans="1:32" s="10" customFormat="1" ht="78" customHeight="1" x14ac:dyDescent="0.3">
      <c r="A29" s="15">
        <v>11</v>
      </c>
      <c r="B29" s="116"/>
      <c r="C29" s="72" t="s">
        <v>109</v>
      </c>
      <c r="D29" s="8" t="s">
        <v>4</v>
      </c>
      <c r="E29" s="101">
        <v>0.12</v>
      </c>
      <c r="F29" s="101">
        <v>0.12</v>
      </c>
      <c r="G29" s="128"/>
      <c r="H29" s="128"/>
      <c r="I29" s="19">
        <v>18955.75</v>
      </c>
      <c r="J29" s="63">
        <v>18955.75</v>
      </c>
      <c r="K29" s="63">
        <v>0</v>
      </c>
      <c r="L29" s="19">
        <v>18955.740000000002</v>
      </c>
      <c r="M29" s="63">
        <v>18955.740000000002</v>
      </c>
      <c r="N29" s="57">
        <v>0</v>
      </c>
      <c r="O29" s="55">
        <f t="shared" ref="O29" si="8">M29-L29</f>
        <v>0</v>
      </c>
      <c r="P29" s="57">
        <f t="shared" ref="P29:P39" si="9">O29</f>
        <v>0</v>
      </c>
      <c r="Q29" s="57">
        <f t="shared" ref="Q29:Q39" si="10">N29-K29</f>
        <v>0</v>
      </c>
      <c r="R29" s="82"/>
      <c r="S29" s="17">
        <f t="shared" si="7"/>
        <v>18955.740000000002</v>
      </c>
      <c r="T29" s="20">
        <v>0</v>
      </c>
      <c r="U29" s="20">
        <v>0</v>
      </c>
      <c r="V29" s="20">
        <v>0</v>
      </c>
      <c r="W29" s="128"/>
      <c r="X29" s="128"/>
      <c r="Y29" s="132"/>
      <c r="Z29" s="132"/>
      <c r="AA29" s="132"/>
      <c r="AB29" s="132"/>
      <c r="AC29" s="132"/>
      <c r="AD29" s="144"/>
      <c r="AE29" s="116"/>
      <c r="AF29" s="116"/>
    </row>
    <row r="30" spans="1:32" s="10" customFormat="1" ht="80.25" customHeight="1" x14ac:dyDescent="0.3">
      <c r="A30" s="15">
        <v>12</v>
      </c>
      <c r="B30" s="116"/>
      <c r="C30" s="72" t="s">
        <v>110</v>
      </c>
      <c r="D30" s="8" t="s">
        <v>4</v>
      </c>
      <c r="E30" s="101">
        <v>2.2370000000000001</v>
      </c>
      <c r="F30" s="101">
        <v>2.2370000000000001</v>
      </c>
      <c r="G30" s="128"/>
      <c r="H30" s="128"/>
      <c r="I30" s="19">
        <v>131187.20000000001</v>
      </c>
      <c r="J30" s="19">
        <v>131187.20000000001</v>
      </c>
      <c r="K30" s="63">
        <v>0</v>
      </c>
      <c r="L30" s="63">
        <v>148517.09</v>
      </c>
      <c r="M30" s="63">
        <v>148517.09</v>
      </c>
      <c r="N30" s="57">
        <v>0</v>
      </c>
      <c r="O30" s="17">
        <f>L30-I30</f>
        <v>17329.889999999985</v>
      </c>
      <c r="P30" s="57">
        <f t="shared" si="9"/>
        <v>17329.889999999985</v>
      </c>
      <c r="Q30" s="57">
        <f t="shared" si="10"/>
        <v>0</v>
      </c>
      <c r="R30" s="82" t="s">
        <v>188</v>
      </c>
      <c r="S30" s="17">
        <f t="shared" si="7"/>
        <v>148517.09</v>
      </c>
      <c r="T30" s="20">
        <v>0</v>
      </c>
      <c r="U30" s="20">
        <v>0</v>
      </c>
      <c r="V30" s="20">
        <v>0</v>
      </c>
      <c r="W30" s="128"/>
      <c r="X30" s="128"/>
      <c r="Y30" s="132"/>
      <c r="Z30" s="132"/>
      <c r="AA30" s="132"/>
      <c r="AB30" s="132"/>
      <c r="AC30" s="132"/>
      <c r="AD30" s="144"/>
      <c r="AE30" s="116"/>
      <c r="AF30" s="116"/>
    </row>
    <row r="31" spans="1:32" s="10" customFormat="1" ht="55.5" customHeight="1" x14ac:dyDescent="0.3">
      <c r="A31" s="15">
        <v>13</v>
      </c>
      <c r="B31" s="116"/>
      <c r="C31" s="72" t="s">
        <v>111</v>
      </c>
      <c r="D31" s="8" t="s">
        <v>4</v>
      </c>
      <c r="E31" s="101">
        <v>1.7</v>
      </c>
      <c r="F31" s="101">
        <v>3.2</v>
      </c>
      <c r="G31" s="128"/>
      <c r="H31" s="128"/>
      <c r="I31" s="19">
        <v>132753.67000000001</v>
      </c>
      <c r="J31" s="19">
        <v>132753.67000000001</v>
      </c>
      <c r="K31" s="63">
        <v>0</v>
      </c>
      <c r="L31" s="63">
        <v>127032.97</v>
      </c>
      <c r="M31" s="63">
        <v>127032.97</v>
      </c>
      <c r="N31" s="57">
        <v>0</v>
      </c>
      <c r="O31" s="17">
        <f t="shared" ref="O31:O39" si="11">L31-I31</f>
        <v>-5720.7000000000116</v>
      </c>
      <c r="P31" s="57">
        <f t="shared" si="9"/>
        <v>-5720.7000000000116</v>
      </c>
      <c r="Q31" s="57">
        <f t="shared" si="10"/>
        <v>0</v>
      </c>
      <c r="R31" s="82" t="s">
        <v>191</v>
      </c>
      <c r="S31" s="17">
        <f t="shared" si="7"/>
        <v>127032.97</v>
      </c>
      <c r="T31" s="20">
        <v>0</v>
      </c>
      <c r="U31" s="20">
        <v>0</v>
      </c>
      <c r="V31" s="20">
        <v>0</v>
      </c>
      <c r="W31" s="128"/>
      <c r="X31" s="128"/>
      <c r="Y31" s="132"/>
      <c r="Z31" s="132"/>
      <c r="AA31" s="132"/>
      <c r="AB31" s="132"/>
      <c r="AC31" s="132"/>
      <c r="AD31" s="144"/>
      <c r="AE31" s="116"/>
      <c r="AF31" s="116"/>
    </row>
    <row r="32" spans="1:32" s="10" customFormat="1" ht="54.75" customHeight="1" x14ac:dyDescent="0.3">
      <c r="A32" s="15">
        <v>14</v>
      </c>
      <c r="B32" s="116"/>
      <c r="C32" s="72" t="s">
        <v>112</v>
      </c>
      <c r="D32" s="8" t="s">
        <v>7</v>
      </c>
      <c r="E32" s="101">
        <v>878.08</v>
      </c>
      <c r="F32" s="101">
        <v>878.08</v>
      </c>
      <c r="G32" s="128"/>
      <c r="H32" s="128"/>
      <c r="I32" s="19">
        <v>18539.009999999998</v>
      </c>
      <c r="J32" s="19">
        <v>18539.009999999998</v>
      </c>
      <c r="K32" s="63">
        <v>0</v>
      </c>
      <c r="L32" s="63">
        <v>18164.939999999999</v>
      </c>
      <c r="M32" s="63">
        <v>18164.939999999999</v>
      </c>
      <c r="N32" s="57">
        <v>0</v>
      </c>
      <c r="O32" s="17">
        <f t="shared" si="11"/>
        <v>-374.06999999999971</v>
      </c>
      <c r="P32" s="57">
        <f t="shared" si="9"/>
        <v>-374.06999999999971</v>
      </c>
      <c r="Q32" s="57">
        <f t="shared" si="10"/>
        <v>0</v>
      </c>
      <c r="R32" s="82" t="s">
        <v>191</v>
      </c>
      <c r="S32" s="17">
        <f t="shared" si="7"/>
        <v>18164.939999999999</v>
      </c>
      <c r="T32" s="20">
        <v>0</v>
      </c>
      <c r="U32" s="20">
        <v>0</v>
      </c>
      <c r="V32" s="20">
        <v>0</v>
      </c>
      <c r="W32" s="128"/>
      <c r="X32" s="128"/>
      <c r="Y32" s="132"/>
      <c r="Z32" s="132"/>
      <c r="AA32" s="132"/>
      <c r="AB32" s="132"/>
      <c r="AC32" s="132"/>
      <c r="AD32" s="144"/>
      <c r="AE32" s="116"/>
      <c r="AF32" s="116"/>
    </row>
    <row r="33" spans="1:34" s="10" customFormat="1" ht="45.75" customHeight="1" x14ac:dyDescent="0.3">
      <c r="A33" s="15">
        <v>15</v>
      </c>
      <c r="B33" s="116"/>
      <c r="C33" s="72" t="s">
        <v>113</v>
      </c>
      <c r="D33" s="8" t="s">
        <v>46</v>
      </c>
      <c r="E33" s="101">
        <v>35</v>
      </c>
      <c r="F33" s="101">
        <v>77</v>
      </c>
      <c r="G33" s="128"/>
      <c r="H33" s="128"/>
      <c r="I33" s="19">
        <v>4501.99</v>
      </c>
      <c r="J33" s="19">
        <v>4501.99</v>
      </c>
      <c r="K33" s="63">
        <v>0</v>
      </c>
      <c r="L33" s="63">
        <v>7569.42</v>
      </c>
      <c r="M33" s="63">
        <v>7569.42</v>
      </c>
      <c r="N33" s="57">
        <v>0</v>
      </c>
      <c r="O33" s="17">
        <f t="shared" si="11"/>
        <v>3067.4300000000003</v>
      </c>
      <c r="P33" s="57">
        <f t="shared" si="9"/>
        <v>3067.4300000000003</v>
      </c>
      <c r="Q33" s="57">
        <f t="shared" si="10"/>
        <v>0</v>
      </c>
      <c r="R33" s="82" t="s">
        <v>188</v>
      </c>
      <c r="S33" s="17">
        <f t="shared" si="7"/>
        <v>7569.42</v>
      </c>
      <c r="T33" s="20">
        <v>0</v>
      </c>
      <c r="U33" s="20">
        <v>0</v>
      </c>
      <c r="V33" s="20">
        <v>0</v>
      </c>
      <c r="W33" s="128"/>
      <c r="X33" s="128"/>
      <c r="Y33" s="132"/>
      <c r="Z33" s="132"/>
      <c r="AA33" s="132"/>
      <c r="AB33" s="132"/>
      <c r="AC33" s="132"/>
      <c r="AD33" s="144"/>
      <c r="AE33" s="116"/>
      <c r="AF33" s="116"/>
    </row>
    <row r="34" spans="1:34" s="10" customFormat="1" ht="54.75" customHeight="1" x14ac:dyDescent="0.3">
      <c r="A34" s="15">
        <v>16</v>
      </c>
      <c r="B34" s="116"/>
      <c r="C34" s="72" t="s">
        <v>114</v>
      </c>
      <c r="D34" s="8" t="s">
        <v>7</v>
      </c>
      <c r="E34" s="101">
        <v>1028.3</v>
      </c>
      <c r="F34" s="101">
        <v>1028.3</v>
      </c>
      <c r="G34" s="128"/>
      <c r="H34" s="128"/>
      <c r="I34" s="19">
        <v>16413.7</v>
      </c>
      <c r="J34" s="19">
        <v>16413.7</v>
      </c>
      <c r="K34" s="63">
        <v>0</v>
      </c>
      <c r="L34" s="63">
        <v>16013.39</v>
      </c>
      <c r="M34" s="63">
        <v>16013.39</v>
      </c>
      <c r="N34" s="57">
        <v>0</v>
      </c>
      <c r="O34" s="17">
        <f t="shared" si="11"/>
        <v>-400.31000000000131</v>
      </c>
      <c r="P34" s="57">
        <f t="shared" si="9"/>
        <v>-400.31000000000131</v>
      </c>
      <c r="Q34" s="57">
        <f t="shared" si="10"/>
        <v>0</v>
      </c>
      <c r="R34" s="82" t="s">
        <v>191</v>
      </c>
      <c r="S34" s="17">
        <f t="shared" si="7"/>
        <v>16013.39</v>
      </c>
      <c r="T34" s="20">
        <v>0</v>
      </c>
      <c r="U34" s="20">
        <v>0</v>
      </c>
      <c r="V34" s="20">
        <v>0</v>
      </c>
      <c r="W34" s="128"/>
      <c r="X34" s="128"/>
      <c r="Y34" s="132"/>
      <c r="Z34" s="132"/>
      <c r="AA34" s="132"/>
      <c r="AB34" s="132"/>
      <c r="AC34" s="132"/>
      <c r="AD34" s="144"/>
      <c r="AE34" s="116"/>
      <c r="AF34" s="116"/>
    </row>
    <row r="35" spans="1:34" s="10" customFormat="1" ht="60.75" customHeight="1" x14ac:dyDescent="0.3">
      <c r="A35" s="15">
        <v>17</v>
      </c>
      <c r="B35" s="116"/>
      <c r="C35" s="72" t="s">
        <v>115</v>
      </c>
      <c r="D35" s="8" t="s">
        <v>7</v>
      </c>
      <c r="E35" s="101">
        <v>1810</v>
      </c>
      <c r="F35" s="101">
        <v>1810</v>
      </c>
      <c r="G35" s="128"/>
      <c r="H35" s="128"/>
      <c r="I35" s="19">
        <v>10663.07</v>
      </c>
      <c r="J35" s="19">
        <v>10663.07</v>
      </c>
      <c r="K35" s="63">
        <v>0</v>
      </c>
      <c r="L35" s="63">
        <v>9977.6</v>
      </c>
      <c r="M35" s="63">
        <v>9977.6</v>
      </c>
      <c r="N35" s="57">
        <v>0</v>
      </c>
      <c r="O35" s="17">
        <f t="shared" si="11"/>
        <v>-685.46999999999935</v>
      </c>
      <c r="P35" s="57">
        <f t="shared" si="9"/>
        <v>-685.46999999999935</v>
      </c>
      <c r="Q35" s="57">
        <f t="shared" si="10"/>
        <v>0</v>
      </c>
      <c r="R35" s="82" t="s">
        <v>191</v>
      </c>
      <c r="S35" s="17">
        <f t="shared" si="7"/>
        <v>9977.6</v>
      </c>
      <c r="T35" s="20">
        <v>0</v>
      </c>
      <c r="U35" s="20">
        <v>0</v>
      </c>
      <c r="V35" s="20">
        <v>0</v>
      </c>
      <c r="W35" s="128"/>
      <c r="X35" s="128"/>
      <c r="Y35" s="132"/>
      <c r="Z35" s="132"/>
      <c r="AA35" s="132"/>
      <c r="AB35" s="132"/>
      <c r="AC35" s="132"/>
      <c r="AD35" s="144"/>
      <c r="AE35" s="116"/>
      <c r="AF35" s="116"/>
    </row>
    <row r="36" spans="1:34" s="10" customFormat="1" ht="53.25" customHeight="1" x14ac:dyDescent="0.3">
      <c r="A36" s="15">
        <v>18</v>
      </c>
      <c r="B36" s="116"/>
      <c r="C36" s="72" t="s">
        <v>116</v>
      </c>
      <c r="D36" s="8" t="s">
        <v>7</v>
      </c>
      <c r="E36" s="101">
        <v>192</v>
      </c>
      <c r="F36" s="101">
        <v>192</v>
      </c>
      <c r="G36" s="128"/>
      <c r="H36" s="128"/>
      <c r="I36" s="19">
        <v>5004.5600000000004</v>
      </c>
      <c r="J36" s="19">
        <v>5004.5600000000004</v>
      </c>
      <c r="K36" s="63">
        <v>0</v>
      </c>
      <c r="L36" s="63">
        <v>4699.63</v>
      </c>
      <c r="M36" s="63">
        <v>4699.63</v>
      </c>
      <c r="N36" s="57">
        <v>0</v>
      </c>
      <c r="O36" s="17">
        <f t="shared" si="11"/>
        <v>-304.93000000000029</v>
      </c>
      <c r="P36" s="57">
        <f t="shared" si="9"/>
        <v>-304.93000000000029</v>
      </c>
      <c r="Q36" s="57">
        <f t="shared" si="10"/>
        <v>0</v>
      </c>
      <c r="R36" s="82" t="s">
        <v>191</v>
      </c>
      <c r="S36" s="17">
        <f t="shared" si="7"/>
        <v>4699.63</v>
      </c>
      <c r="T36" s="20">
        <v>0</v>
      </c>
      <c r="U36" s="20">
        <v>0</v>
      </c>
      <c r="V36" s="20">
        <v>0</v>
      </c>
      <c r="W36" s="128"/>
      <c r="X36" s="128"/>
      <c r="Y36" s="132"/>
      <c r="Z36" s="132"/>
      <c r="AA36" s="132"/>
      <c r="AB36" s="132"/>
      <c r="AC36" s="132"/>
      <c r="AD36" s="144"/>
      <c r="AE36" s="116"/>
      <c r="AF36" s="116"/>
    </row>
    <row r="37" spans="1:34" s="10" customFormat="1" ht="59.25" customHeight="1" x14ac:dyDescent="0.3">
      <c r="A37" s="15">
        <v>19</v>
      </c>
      <c r="B37" s="116"/>
      <c r="C37" s="72" t="s">
        <v>117</v>
      </c>
      <c r="D37" s="8" t="s">
        <v>7</v>
      </c>
      <c r="E37" s="101">
        <v>464</v>
      </c>
      <c r="F37" s="101">
        <v>464</v>
      </c>
      <c r="G37" s="128"/>
      <c r="H37" s="128"/>
      <c r="I37" s="19">
        <v>7602.56</v>
      </c>
      <c r="J37" s="19">
        <v>7602.56</v>
      </c>
      <c r="K37" s="63">
        <v>0</v>
      </c>
      <c r="L37" s="63">
        <v>7341.34</v>
      </c>
      <c r="M37" s="63">
        <v>7341.34</v>
      </c>
      <c r="N37" s="57">
        <v>0</v>
      </c>
      <c r="O37" s="17">
        <f t="shared" si="11"/>
        <v>-261.22000000000025</v>
      </c>
      <c r="P37" s="57">
        <f t="shared" si="9"/>
        <v>-261.22000000000025</v>
      </c>
      <c r="Q37" s="57">
        <f t="shared" si="10"/>
        <v>0</v>
      </c>
      <c r="R37" s="82" t="s">
        <v>191</v>
      </c>
      <c r="S37" s="17">
        <f t="shared" si="7"/>
        <v>7341.34</v>
      </c>
      <c r="T37" s="20">
        <v>0</v>
      </c>
      <c r="U37" s="20">
        <v>0</v>
      </c>
      <c r="V37" s="20">
        <v>0</v>
      </c>
      <c r="W37" s="128"/>
      <c r="X37" s="128"/>
      <c r="Y37" s="132"/>
      <c r="Z37" s="132"/>
      <c r="AA37" s="132"/>
      <c r="AB37" s="132"/>
      <c r="AC37" s="132"/>
      <c r="AD37" s="144"/>
      <c r="AE37" s="116"/>
      <c r="AF37" s="116"/>
    </row>
    <row r="38" spans="1:34" s="10" customFormat="1" ht="54.75" customHeight="1" x14ac:dyDescent="0.3">
      <c r="A38" s="15">
        <v>20</v>
      </c>
      <c r="B38" s="116"/>
      <c r="C38" s="72" t="s">
        <v>118</v>
      </c>
      <c r="D38" s="8" t="s">
        <v>7</v>
      </c>
      <c r="E38" s="101">
        <v>1077</v>
      </c>
      <c r="F38" s="101">
        <v>1077</v>
      </c>
      <c r="G38" s="128"/>
      <c r="H38" s="128"/>
      <c r="I38" s="19">
        <v>16683.900000000001</v>
      </c>
      <c r="J38" s="19">
        <v>16683.900000000001</v>
      </c>
      <c r="K38" s="63">
        <v>0</v>
      </c>
      <c r="L38" s="63">
        <v>16175.28</v>
      </c>
      <c r="M38" s="63">
        <v>16175.28</v>
      </c>
      <c r="N38" s="57">
        <v>0</v>
      </c>
      <c r="O38" s="17">
        <f t="shared" si="11"/>
        <v>-508.6200000000008</v>
      </c>
      <c r="P38" s="57">
        <f t="shared" si="9"/>
        <v>-508.6200000000008</v>
      </c>
      <c r="Q38" s="57">
        <f t="shared" si="10"/>
        <v>0</v>
      </c>
      <c r="R38" s="82" t="s">
        <v>191</v>
      </c>
      <c r="S38" s="17">
        <f t="shared" si="7"/>
        <v>16175.28</v>
      </c>
      <c r="T38" s="20">
        <v>0</v>
      </c>
      <c r="U38" s="20">
        <v>0</v>
      </c>
      <c r="V38" s="20">
        <v>0</v>
      </c>
      <c r="W38" s="128"/>
      <c r="X38" s="128"/>
      <c r="Y38" s="132"/>
      <c r="Z38" s="132"/>
      <c r="AA38" s="132"/>
      <c r="AB38" s="132"/>
      <c r="AC38" s="132"/>
      <c r="AD38" s="144"/>
      <c r="AE38" s="116"/>
      <c r="AF38" s="116"/>
    </row>
    <row r="39" spans="1:34" s="10" customFormat="1" ht="66" customHeight="1" x14ac:dyDescent="0.3">
      <c r="A39" s="15">
        <v>21</v>
      </c>
      <c r="B39" s="116"/>
      <c r="C39" s="72" t="s">
        <v>119</v>
      </c>
      <c r="D39" s="8" t="s">
        <v>46</v>
      </c>
      <c r="E39" s="101">
        <v>1</v>
      </c>
      <c r="F39" s="101">
        <v>1</v>
      </c>
      <c r="G39" s="128"/>
      <c r="H39" s="128"/>
      <c r="I39" s="19">
        <v>35156.04</v>
      </c>
      <c r="J39" s="63">
        <v>35156.04</v>
      </c>
      <c r="K39" s="63">
        <v>0</v>
      </c>
      <c r="L39" s="19">
        <v>35156.04</v>
      </c>
      <c r="M39" s="63">
        <v>35156.04</v>
      </c>
      <c r="N39" s="57">
        <v>0</v>
      </c>
      <c r="O39" s="17">
        <f t="shared" si="11"/>
        <v>0</v>
      </c>
      <c r="P39" s="57">
        <f t="shared" si="9"/>
        <v>0</v>
      </c>
      <c r="Q39" s="57">
        <f t="shared" si="10"/>
        <v>0</v>
      </c>
      <c r="R39" s="82"/>
      <c r="S39" s="17">
        <f t="shared" si="7"/>
        <v>35156.04</v>
      </c>
      <c r="T39" s="20">
        <v>0</v>
      </c>
      <c r="U39" s="20">
        <v>0</v>
      </c>
      <c r="V39" s="20">
        <v>0</v>
      </c>
      <c r="W39" s="128"/>
      <c r="X39" s="128"/>
      <c r="Y39" s="132"/>
      <c r="Z39" s="132"/>
      <c r="AA39" s="132"/>
      <c r="AB39" s="132"/>
      <c r="AC39" s="132"/>
      <c r="AD39" s="144"/>
      <c r="AE39" s="116"/>
      <c r="AF39" s="116"/>
    </row>
    <row r="40" spans="1:34" s="23" customFormat="1" ht="29.25" customHeight="1" x14ac:dyDescent="0.3">
      <c r="A40" s="21"/>
      <c r="B40" s="116"/>
      <c r="C40" s="22" t="s">
        <v>120</v>
      </c>
      <c r="D40" s="14"/>
      <c r="E40" s="113"/>
      <c r="F40" s="113"/>
      <c r="G40" s="128"/>
      <c r="H40" s="128"/>
      <c r="I40" s="14">
        <f>SUM(I41:I60)</f>
        <v>318153.3075714286</v>
      </c>
      <c r="J40" s="14">
        <f t="shared" ref="J40:Q40" si="12">SUM(J41:J60)</f>
        <v>318153.3075714286</v>
      </c>
      <c r="K40" s="14">
        <f t="shared" si="12"/>
        <v>0</v>
      </c>
      <c r="L40" s="14">
        <f t="shared" si="12"/>
        <v>340007.19757142855</v>
      </c>
      <c r="M40" s="14">
        <f t="shared" si="12"/>
        <v>340007.19757142855</v>
      </c>
      <c r="N40" s="14">
        <f t="shared" si="12"/>
        <v>0</v>
      </c>
      <c r="O40" s="14">
        <f t="shared" si="12"/>
        <v>21853.89</v>
      </c>
      <c r="P40" s="14">
        <f t="shared" si="12"/>
        <v>21853.89</v>
      </c>
      <c r="Q40" s="14">
        <f t="shared" si="12"/>
        <v>0</v>
      </c>
      <c r="R40" s="14"/>
      <c r="S40" s="14">
        <f>SUM(S41:S51)</f>
        <v>318153.3075714286</v>
      </c>
      <c r="T40" s="14">
        <f>SUM(T41:T51)</f>
        <v>0</v>
      </c>
      <c r="U40" s="14">
        <f>SUM(U41:U51)</f>
        <v>0</v>
      </c>
      <c r="V40" s="14">
        <f>SUM(V41:V51)</f>
        <v>0</v>
      </c>
      <c r="W40" s="128"/>
      <c r="X40" s="128"/>
      <c r="Y40" s="132"/>
      <c r="Z40" s="132"/>
      <c r="AA40" s="132"/>
      <c r="AB40" s="132"/>
      <c r="AC40" s="132"/>
      <c r="AD40" s="144"/>
      <c r="AE40" s="116"/>
      <c r="AF40" s="116"/>
      <c r="AH40" s="24"/>
    </row>
    <row r="41" spans="1:34" s="23" customFormat="1" ht="48" customHeight="1" x14ac:dyDescent="0.3">
      <c r="A41" s="21"/>
      <c r="B41" s="116"/>
      <c r="C41" s="69" t="s">
        <v>121</v>
      </c>
      <c r="D41" s="8" t="s">
        <v>46</v>
      </c>
      <c r="E41" s="99">
        <v>5</v>
      </c>
      <c r="F41" s="99">
        <v>5</v>
      </c>
      <c r="G41" s="128"/>
      <c r="H41" s="128"/>
      <c r="I41" s="98">
        <v>1890.075</v>
      </c>
      <c r="J41" s="98">
        <v>1890.075</v>
      </c>
      <c r="K41" s="100">
        <v>0</v>
      </c>
      <c r="L41" s="98">
        <v>1890.075</v>
      </c>
      <c r="M41" s="98">
        <v>1890.075</v>
      </c>
      <c r="N41" s="100">
        <v>0</v>
      </c>
      <c r="O41" s="101">
        <f>M41-J41</f>
        <v>0</v>
      </c>
      <c r="P41" s="102">
        <f>O41</f>
        <v>0</v>
      </c>
      <c r="Q41" s="102">
        <v>0</v>
      </c>
      <c r="R41" s="82"/>
      <c r="S41" s="17">
        <f>M41</f>
        <v>1890.075</v>
      </c>
      <c r="T41" s="17">
        <v>0</v>
      </c>
      <c r="U41" s="17">
        <v>0</v>
      </c>
      <c r="V41" s="17">
        <v>0</v>
      </c>
      <c r="W41" s="128"/>
      <c r="X41" s="128"/>
      <c r="Y41" s="132"/>
      <c r="Z41" s="132"/>
      <c r="AA41" s="132"/>
      <c r="AB41" s="132"/>
      <c r="AC41" s="132"/>
      <c r="AD41" s="144"/>
      <c r="AE41" s="116"/>
      <c r="AF41" s="116"/>
    </row>
    <row r="42" spans="1:34" s="23" customFormat="1" ht="103.5" customHeight="1" x14ac:dyDescent="0.3">
      <c r="A42" s="21"/>
      <c r="B42" s="116"/>
      <c r="C42" s="69" t="s">
        <v>122</v>
      </c>
      <c r="D42" s="8" t="s">
        <v>46</v>
      </c>
      <c r="E42" s="99">
        <v>4</v>
      </c>
      <c r="F42" s="99">
        <v>4</v>
      </c>
      <c r="G42" s="128"/>
      <c r="H42" s="128"/>
      <c r="I42" s="98">
        <v>10446.427999999998</v>
      </c>
      <c r="J42" s="98">
        <v>10446.427999999998</v>
      </c>
      <c r="K42" s="100">
        <v>0</v>
      </c>
      <c r="L42" s="98">
        <v>10446.427999999998</v>
      </c>
      <c r="M42" s="98">
        <v>10446.427999999998</v>
      </c>
      <c r="N42" s="100">
        <v>0</v>
      </c>
      <c r="O42" s="101">
        <f t="shared" ref="O42:O51" si="13">M42-J42</f>
        <v>0</v>
      </c>
      <c r="P42" s="102">
        <f t="shared" ref="P42:P60" si="14">O42</f>
        <v>0</v>
      </c>
      <c r="Q42" s="102">
        <v>0</v>
      </c>
      <c r="R42" s="82"/>
      <c r="S42" s="17">
        <f t="shared" ref="S42:S51" si="15">M42</f>
        <v>10446.427999999998</v>
      </c>
      <c r="T42" s="17">
        <v>0</v>
      </c>
      <c r="U42" s="17">
        <v>0</v>
      </c>
      <c r="V42" s="17">
        <v>0</v>
      </c>
      <c r="W42" s="128"/>
      <c r="X42" s="128"/>
      <c r="Y42" s="132"/>
      <c r="Z42" s="132"/>
      <c r="AA42" s="132"/>
      <c r="AB42" s="132"/>
      <c r="AC42" s="132"/>
      <c r="AD42" s="144"/>
      <c r="AE42" s="116"/>
      <c r="AF42" s="116"/>
    </row>
    <row r="43" spans="1:34" s="23" customFormat="1" ht="48" customHeight="1" x14ac:dyDescent="0.3">
      <c r="A43" s="21"/>
      <c r="B43" s="116"/>
      <c r="C43" s="69" t="s">
        <v>123</v>
      </c>
      <c r="D43" s="8" t="s">
        <v>48</v>
      </c>
      <c r="E43" s="99">
        <v>1</v>
      </c>
      <c r="F43" s="99">
        <v>1</v>
      </c>
      <c r="G43" s="128"/>
      <c r="H43" s="128"/>
      <c r="I43" s="98">
        <v>10042.999999999998</v>
      </c>
      <c r="J43" s="98">
        <v>10042.999999999998</v>
      </c>
      <c r="K43" s="100">
        <v>0</v>
      </c>
      <c r="L43" s="98">
        <v>10042.999999999998</v>
      </c>
      <c r="M43" s="98">
        <v>10042.999999999998</v>
      </c>
      <c r="N43" s="100">
        <v>0</v>
      </c>
      <c r="O43" s="101">
        <f t="shared" si="13"/>
        <v>0</v>
      </c>
      <c r="P43" s="102">
        <f t="shared" si="14"/>
        <v>0</v>
      </c>
      <c r="Q43" s="102">
        <v>0</v>
      </c>
      <c r="R43" s="82"/>
      <c r="S43" s="17">
        <f t="shared" si="15"/>
        <v>10042.999999999998</v>
      </c>
      <c r="T43" s="17">
        <v>0</v>
      </c>
      <c r="U43" s="17">
        <v>0</v>
      </c>
      <c r="V43" s="17">
        <v>0</v>
      </c>
      <c r="W43" s="128"/>
      <c r="X43" s="128"/>
      <c r="Y43" s="132"/>
      <c r="Z43" s="132"/>
      <c r="AA43" s="132"/>
      <c r="AB43" s="132"/>
      <c r="AC43" s="132"/>
      <c r="AD43" s="144"/>
      <c r="AE43" s="116"/>
      <c r="AF43" s="116"/>
    </row>
    <row r="44" spans="1:34" s="23" customFormat="1" ht="48" customHeight="1" x14ac:dyDescent="0.3">
      <c r="A44" s="21"/>
      <c r="B44" s="116"/>
      <c r="C44" s="69" t="s">
        <v>124</v>
      </c>
      <c r="D44" s="8" t="s">
        <v>46</v>
      </c>
      <c r="E44" s="99">
        <v>2</v>
      </c>
      <c r="F44" s="99">
        <v>2</v>
      </c>
      <c r="G44" s="128"/>
      <c r="H44" s="128"/>
      <c r="I44" s="98">
        <v>1777.7760000000001</v>
      </c>
      <c r="J44" s="98">
        <v>1777.7760000000001</v>
      </c>
      <c r="K44" s="100">
        <v>0</v>
      </c>
      <c r="L44" s="98">
        <v>1777.7760000000001</v>
      </c>
      <c r="M44" s="98">
        <v>1777.7760000000001</v>
      </c>
      <c r="N44" s="100">
        <v>0</v>
      </c>
      <c r="O44" s="101">
        <f t="shared" si="13"/>
        <v>0</v>
      </c>
      <c r="P44" s="102">
        <f t="shared" si="14"/>
        <v>0</v>
      </c>
      <c r="Q44" s="102">
        <v>0</v>
      </c>
      <c r="R44" s="82"/>
      <c r="S44" s="17">
        <f t="shared" si="15"/>
        <v>1777.7760000000001</v>
      </c>
      <c r="T44" s="17">
        <v>0</v>
      </c>
      <c r="U44" s="17">
        <v>0</v>
      </c>
      <c r="V44" s="17">
        <v>0</v>
      </c>
      <c r="W44" s="128"/>
      <c r="X44" s="128"/>
      <c r="Y44" s="132"/>
      <c r="Z44" s="132"/>
      <c r="AA44" s="132"/>
      <c r="AB44" s="132"/>
      <c r="AC44" s="132"/>
      <c r="AD44" s="144"/>
      <c r="AE44" s="116"/>
      <c r="AF44" s="116"/>
    </row>
    <row r="45" spans="1:34" s="23" customFormat="1" ht="48" customHeight="1" x14ac:dyDescent="0.3">
      <c r="A45" s="21"/>
      <c r="B45" s="116"/>
      <c r="C45" s="69" t="s">
        <v>125</v>
      </c>
      <c r="D45" s="8" t="s">
        <v>48</v>
      </c>
      <c r="E45" s="99">
        <v>1</v>
      </c>
      <c r="F45" s="99">
        <v>1</v>
      </c>
      <c r="G45" s="128"/>
      <c r="H45" s="128"/>
      <c r="I45" s="98">
        <v>2540</v>
      </c>
      <c r="J45" s="98">
        <v>2540</v>
      </c>
      <c r="K45" s="100">
        <v>0</v>
      </c>
      <c r="L45" s="98">
        <v>2540</v>
      </c>
      <c r="M45" s="98">
        <v>2540</v>
      </c>
      <c r="N45" s="100">
        <v>0</v>
      </c>
      <c r="O45" s="101">
        <f t="shared" si="13"/>
        <v>0</v>
      </c>
      <c r="P45" s="102">
        <f t="shared" si="14"/>
        <v>0</v>
      </c>
      <c r="Q45" s="102">
        <v>0</v>
      </c>
      <c r="R45" s="82"/>
      <c r="S45" s="17">
        <f t="shared" si="15"/>
        <v>2540</v>
      </c>
      <c r="T45" s="17">
        <v>0</v>
      </c>
      <c r="U45" s="17">
        <v>0</v>
      </c>
      <c r="V45" s="17">
        <v>0</v>
      </c>
      <c r="W45" s="128"/>
      <c r="X45" s="128"/>
      <c r="Y45" s="132"/>
      <c r="Z45" s="132"/>
      <c r="AA45" s="132"/>
      <c r="AB45" s="132"/>
      <c r="AC45" s="132"/>
      <c r="AD45" s="144"/>
      <c r="AE45" s="116"/>
      <c r="AF45" s="116"/>
    </row>
    <row r="46" spans="1:34" s="23" customFormat="1" ht="65.25" customHeight="1" x14ac:dyDescent="0.3">
      <c r="A46" s="21"/>
      <c r="B46" s="116"/>
      <c r="C46" s="69" t="s">
        <v>126</v>
      </c>
      <c r="D46" s="8" t="s">
        <v>48</v>
      </c>
      <c r="E46" s="99">
        <v>1</v>
      </c>
      <c r="F46" s="99">
        <v>1</v>
      </c>
      <c r="G46" s="128"/>
      <c r="H46" s="128"/>
      <c r="I46" s="98">
        <v>2038.39</v>
      </c>
      <c r="J46" s="98">
        <v>2038.39</v>
      </c>
      <c r="K46" s="100">
        <v>0</v>
      </c>
      <c r="L46" s="98">
        <v>2038.39</v>
      </c>
      <c r="M46" s="98">
        <v>2038.39</v>
      </c>
      <c r="N46" s="100">
        <v>0</v>
      </c>
      <c r="O46" s="101">
        <f t="shared" si="13"/>
        <v>0</v>
      </c>
      <c r="P46" s="102">
        <f t="shared" si="14"/>
        <v>0</v>
      </c>
      <c r="Q46" s="102">
        <v>0</v>
      </c>
      <c r="R46" s="82"/>
      <c r="S46" s="17">
        <f t="shared" si="15"/>
        <v>2038.39</v>
      </c>
      <c r="T46" s="17">
        <v>0</v>
      </c>
      <c r="U46" s="17">
        <v>0</v>
      </c>
      <c r="V46" s="17">
        <v>0</v>
      </c>
      <c r="W46" s="128"/>
      <c r="X46" s="128"/>
      <c r="Y46" s="132"/>
      <c r="Z46" s="132"/>
      <c r="AA46" s="132"/>
      <c r="AB46" s="132"/>
      <c r="AC46" s="132"/>
      <c r="AD46" s="144"/>
      <c r="AE46" s="116"/>
      <c r="AF46" s="116"/>
    </row>
    <row r="47" spans="1:34" s="23" customFormat="1" ht="89.25" customHeight="1" x14ac:dyDescent="0.3">
      <c r="A47" s="21"/>
      <c r="B47" s="116"/>
      <c r="C47" s="69" t="s">
        <v>127</v>
      </c>
      <c r="D47" s="8" t="s">
        <v>48</v>
      </c>
      <c r="E47" s="99">
        <v>1</v>
      </c>
      <c r="F47" s="99">
        <v>1</v>
      </c>
      <c r="G47" s="128"/>
      <c r="H47" s="128"/>
      <c r="I47" s="98">
        <v>2977.6785714285711</v>
      </c>
      <c r="J47" s="98">
        <v>2977.6785714285711</v>
      </c>
      <c r="K47" s="100">
        <v>0</v>
      </c>
      <c r="L47" s="98">
        <v>2977.6785714285711</v>
      </c>
      <c r="M47" s="98">
        <v>2977.6785714285711</v>
      </c>
      <c r="N47" s="100">
        <v>0</v>
      </c>
      <c r="O47" s="101">
        <f t="shared" si="13"/>
        <v>0</v>
      </c>
      <c r="P47" s="102">
        <f t="shared" si="14"/>
        <v>0</v>
      </c>
      <c r="Q47" s="102">
        <v>0</v>
      </c>
      <c r="R47" s="82"/>
      <c r="S47" s="17">
        <f t="shared" si="15"/>
        <v>2977.6785714285711</v>
      </c>
      <c r="T47" s="17">
        <v>0</v>
      </c>
      <c r="U47" s="17">
        <v>0</v>
      </c>
      <c r="V47" s="17">
        <v>0</v>
      </c>
      <c r="W47" s="128"/>
      <c r="X47" s="128"/>
      <c r="Y47" s="132"/>
      <c r="Z47" s="132"/>
      <c r="AA47" s="132"/>
      <c r="AB47" s="132"/>
      <c r="AC47" s="132"/>
      <c r="AD47" s="144"/>
      <c r="AE47" s="116"/>
      <c r="AF47" s="116"/>
    </row>
    <row r="48" spans="1:34" s="23" customFormat="1" ht="77.25" customHeight="1" x14ac:dyDescent="0.3">
      <c r="A48" s="21"/>
      <c r="B48" s="116"/>
      <c r="C48" s="68" t="s">
        <v>128</v>
      </c>
      <c r="D48" s="8" t="s">
        <v>46</v>
      </c>
      <c r="E48" s="99">
        <v>3</v>
      </c>
      <c r="F48" s="99">
        <v>3</v>
      </c>
      <c r="G48" s="128"/>
      <c r="H48" s="128"/>
      <c r="I48" s="98">
        <v>248500</v>
      </c>
      <c r="J48" s="98">
        <v>248500</v>
      </c>
      <c r="K48" s="100">
        <v>0</v>
      </c>
      <c r="L48" s="98">
        <v>248500</v>
      </c>
      <c r="M48" s="98">
        <v>248500</v>
      </c>
      <c r="N48" s="100">
        <v>0</v>
      </c>
      <c r="O48" s="101">
        <f t="shared" si="13"/>
        <v>0</v>
      </c>
      <c r="P48" s="102">
        <f t="shared" si="14"/>
        <v>0</v>
      </c>
      <c r="Q48" s="102">
        <f>N48-K48</f>
        <v>0</v>
      </c>
      <c r="R48" s="82" t="s">
        <v>192</v>
      </c>
      <c r="S48" s="17">
        <f t="shared" si="15"/>
        <v>248500</v>
      </c>
      <c r="T48" s="17">
        <v>0</v>
      </c>
      <c r="U48" s="17">
        <v>0</v>
      </c>
      <c r="V48" s="17">
        <v>0</v>
      </c>
      <c r="W48" s="128"/>
      <c r="X48" s="128"/>
      <c r="Y48" s="132"/>
      <c r="Z48" s="132"/>
      <c r="AA48" s="132"/>
      <c r="AB48" s="132"/>
      <c r="AC48" s="132"/>
      <c r="AD48" s="144"/>
      <c r="AE48" s="116"/>
      <c r="AF48" s="116"/>
    </row>
    <row r="49" spans="1:32" s="23" customFormat="1" ht="40.5" customHeight="1" x14ac:dyDescent="0.3">
      <c r="A49" s="21"/>
      <c r="B49" s="116"/>
      <c r="C49" s="68" t="s">
        <v>129</v>
      </c>
      <c r="D49" s="8" t="s">
        <v>46</v>
      </c>
      <c r="E49" s="99">
        <v>1</v>
      </c>
      <c r="F49" s="99">
        <v>1</v>
      </c>
      <c r="G49" s="128"/>
      <c r="H49" s="128"/>
      <c r="I49" s="98">
        <v>6550</v>
      </c>
      <c r="J49" s="98">
        <v>6550</v>
      </c>
      <c r="K49" s="100">
        <v>0</v>
      </c>
      <c r="L49" s="98">
        <v>6550</v>
      </c>
      <c r="M49" s="98">
        <v>6550</v>
      </c>
      <c r="N49" s="100">
        <v>0</v>
      </c>
      <c r="O49" s="101">
        <f t="shared" si="13"/>
        <v>0</v>
      </c>
      <c r="P49" s="102">
        <f t="shared" si="14"/>
        <v>0</v>
      </c>
      <c r="Q49" s="102">
        <f>N49-K49</f>
        <v>0</v>
      </c>
      <c r="R49" s="82"/>
      <c r="S49" s="17">
        <f t="shared" si="15"/>
        <v>6550</v>
      </c>
      <c r="T49" s="17">
        <v>0</v>
      </c>
      <c r="U49" s="17">
        <v>0</v>
      </c>
      <c r="V49" s="17">
        <v>0</v>
      </c>
      <c r="W49" s="128"/>
      <c r="X49" s="128"/>
      <c r="Y49" s="132"/>
      <c r="Z49" s="132"/>
      <c r="AA49" s="132"/>
      <c r="AB49" s="132"/>
      <c r="AC49" s="132"/>
      <c r="AD49" s="144"/>
      <c r="AE49" s="116"/>
      <c r="AF49" s="116"/>
    </row>
    <row r="50" spans="1:32" s="23" customFormat="1" ht="39.75" customHeight="1" x14ac:dyDescent="0.3">
      <c r="A50" s="21"/>
      <c r="B50" s="116"/>
      <c r="C50" s="68" t="s">
        <v>130</v>
      </c>
      <c r="D50" s="8" t="s">
        <v>46</v>
      </c>
      <c r="E50" s="99">
        <v>1</v>
      </c>
      <c r="F50" s="99">
        <v>1</v>
      </c>
      <c r="G50" s="128"/>
      <c r="H50" s="128"/>
      <c r="I50" s="98">
        <v>29099.96</v>
      </c>
      <c r="J50" s="98">
        <v>29099.96</v>
      </c>
      <c r="K50" s="100">
        <v>0</v>
      </c>
      <c r="L50" s="98">
        <v>29099.96</v>
      </c>
      <c r="M50" s="98">
        <v>29099.96</v>
      </c>
      <c r="N50" s="100">
        <v>0</v>
      </c>
      <c r="O50" s="101">
        <f t="shared" si="13"/>
        <v>0</v>
      </c>
      <c r="P50" s="102">
        <f t="shared" si="14"/>
        <v>0</v>
      </c>
      <c r="Q50" s="102"/>
      <c r="R50" s="82"/>
      <c r="S50" s="17">
        <f t="shared" si="15"/>
        <v>29099.96</v>
      </c>
      <c r="T50" s="17">
        <v>0</v>
      </c>
      <c r="U50" s="17">
        <v>0</v>
      </c>
      <c r="V50" s="17">
        <v>0</v>
      </c>
      <c r="W50" s="128"/>
      <c r="X50" s="128"/>
      <c r="Y50" s="132"/>
      <c r="Z50" s="132"/>
      <c r="AA50" s="132"/>
      <c r="AB50" s="132"/>
      <c r="AC50" s="132"/>
      <c r="AD50" s="144"/>
      <c r="AE50" s="116"/>
      <c r="AF50" s="116"/>
    </row>
    <row r="51" spans="1:32" s="23" customFormat="1" ht="48" customHeight="1" x14ac:dyDescent="0.3">
      <c r="A51" s="21"/>
      <c r="B51" s="116"/>
      <c r="C51" s="68" t="s">
        <v>131</v>
      </c>
      <c r="D51" s="8" t="s">
        <v>46</v>
      </c>
      <c r="E51" s="99">
        <v>100</v>
      </c>
      <c r="F51" s="99">
        <v>100</v>
      </c>
      <c r="G51" s="128"/>
      <c r="H51" s="128"/>
      <c r="I51" s="98">
        <v>2290</v>
      </c>
      <c r="J51" s="98">
        <v>2290</v>
      </c>
      <c r="K51" s="100">
        <v>0</v>
      </c>
      <c r="L51" s="98">
        <v>2290</v>
      </c>
      <c r="M51" s="98">
        <v>2290</v>
      </c>
      <c r="N51" s="100">
        <v>0</v>
      </c>
      <c r="O51" s="101">
        <f t="shared" si="13"/>
        <v>0</v>
      </c>
      <c r="P51" s="102">
        <f t="shared" si="14"/>
        <v>0</v>
      </c>
      <c r="Q51" s="102">
        <f>N51-K51</f>
        <v>0</v>
      </c>
      <c r="R51" s="82"/>
      <c r="S51" s="17">
        <f t="shared" si="15"/>
        <v>2290</v>
      </c>
      <c r="T51" s="17">
        <v>0</v>
      </c>
      <c r="U51" s="17">
        <v>0</v>
      </c>
      <c r="V51" s="17">
        <v>0</v>
      </c>
      <c r="W51" s="128"/>
      <c r="X51" s="128"/>
      <c r="Y51" s="132"/>
      <c r="Z51" s="132"/>
      <c r="AA51" s="132"/>
      <c r="AB51" s="132"/>
      <c r="AC51" s="132"/>
      <c r="AD51" s="144"/>
      <c r="AE51" s="116"/>
      <c r="AF51" s="116"/>
    </row>
    <row r="52" spans="1:32" s="23" customFormat="1" ht="48" customHeight="1" x14ac:dyDescent="0.3">
      <c r="A52" s="21"/>
      <c r="B52" s="116"/>
      <c r="C52" s="105" t="s">
        <v>132</v>
      </c>
      <c r="D52" s="8" t="s">
        <v>46</v>
      </c>
      <c r="E52" s="99">
        <v>0</v>
      </c>
      <c r="F52" s="99">
        <v>2</v>
      </c>
      <c r="G52" s="128"/>
      <c r="H52" s="128"/>
      <c r="I52" s="98">
        <v>0</v>
      </c>
      <c r="J52" s="98">
        <v>0</v>
      </c>
      <c r="K52" s="100">
        <v>0</v>
      </c>
      <c r="L52" s="98">
        <v>6622</v>
      </c>
      <c r="M52" s="98">
        <v>6622</v>
      </c>
      <c r="N52" s="100">
        <v>0</v>
      </c>
      <c r="O52" s="101">
        <f>M52-K52</f>
        <v>6622</v>
      </c>
      <c r="P52" s="102">
        <f t="shared" si="14"/>
        <v>6622</v>
      </c>
      <c r="Q52" s="102">
        <v>0</v>
      </c>
      <c r="R52" s="82" t="s">
        <v>186</v>
      </c>
      <c r="S52" s="17"/>
      <c r="T52" s="17"/>
      <c r="U52" s="17"/>
      <c r="V52" s="17"/>
      <c r="W52" s="128"/>
      <c r="X52" s="128"/>
      <c r="Y52" s="132"/>
      <c r="Z52" s="132"/>
      <c r="AA52" s="132"/>
      <c r="AB52" s="132"/>
      <c r="AC52" s="132"/>
      <c r="AD52" s="144"/>
      <c r="AE52" s="116"/>
      <c r="AF52" s="116"/>
    </row>
    <row r="53" spans="1:32" s="23" customFormat="1" ht="48" customHeight="1" x14ac:dyDescent="0.3">
      <c r="A53" s="21"/>
      <c r="B53" s="116"/>
      <c r="C53" s="105" t="s">
        <v>133</v>
      </c>
      <c r="D53" s="8" t="s">
        <v>46</v>
      </c>
      <c r="E53" s="99">
        <v>0</v>
      </c>
      <c r="F53" s="99">
        <v>1</v>
      </c>
      <c r="G53" s="128"/>
      <c r="H53" s="128"/>
      <c r="I53" s="98">
        <v>0</v>
      </c>
      <c r="J53" s="98">
        <v>0</v>
      </c>
      <c r="K53" s="100">
        <v>0</v>
      </c>
      <c r="L53" s="98">
        <v>4800</v>
      </c>
      <c r="M53" s="98">
        <v>4800</v>
      </c>
      <c r="N53" s="100">
        <v>0</v>
      </c>
      <c r="O53" s="101">
        <f t="shared" ref="O53:O60" si="16">M53-K53</f>
        <v>4800</v>
      </c>
      <c r="P53" s="102">
        <f t="shared" si="14"/>
        <v>4800</v>
      </c>
      <c r="Q53" s="102">
        <v>0</v>
      </c>
      <c r="R53" s="82" t="s">
        <v>193</v>
      </c>
      <c r="S53" s="17"/>
      <c r="T53" s="17"/>
      <c r="U53" s="17"/>
      <c r="V53" s="17"/>
      <c r="W53" s="128"/>
      <c r="X53" s="128"/>
      <c r="Y53" s="132"/>
      <c r="Z53" s="132"/>
      <c r="AA53" s="132"/>
      <c r="AB53" s="132"/>
      <c r="AC53" s="132"/>
      <c r="AD53" s="144"/>
      <c r="AE53" s="116"/>
      <c r="AF53" s="116"/>
    </row>
    <row r="54" spans="1:32" s="23" customFormat="1" ht="48" customHeight="1" x14ac:dyDescent="0.3">
      <c r="A54" s="21"/>
      <c r="B54" s="116"/>
      <c r="C54" s="105" t="s">
        <v>134</v>
      </c>
      <c r="D54" s="8" t="s">
        <v>46</v>
      </c>
      <c r="E54" s="99">
        <v>0</v>
      </c>
      <c r="F54" s="99">
        <v>1</v>
      </c>
      <c r="G54" s="128"/>
      <c r="H54" s="128"/>
      <c r="I54" s="98">
        <v>0</v>
      </c>
      <c r="J54" s="98">
        <v>0</v>
      </c>
      <c r="K54" s="100">
        <v>0</v>
      </c>
      <c r="L54" s="98">
        <v>1419</v>
      </c>
      <c r="M54" s="98">
        <v>1419</v>
      </c>
      <c r="N54" s="100">
        <v>0</v>
      </c>
      <c r="O54" s="101">
        <f t="shared" si="16"/>
        <v>1419</v>
      </c>
      <c r="P54" s="102">
        <f t="shared" si="14"/>
        <v>1419</v>
      </c>
      <c r="Q54" s="102">
        <v>0</v>
      </c>
      <c r="R54" s="82" t="s">
        <v>193</v>
      </c>
      <c r="S54" s="17"/>
      <c r="T54" s="17"/>
      <c r="U54" s="17"/>
      <c r="V54" s="17"/>
      <c r="W54" s="128"/>
      <c r="X54" s="128"/>
      <c r="Y54" s="132"/>
      <c r="Z54" s="132"/>
      <c r="AA54" s="132"/>
      <c r="AB54" s="132"/>
      <c r="AC54" s="132"/>
      <c r="AD54" s="144"/>
      <c r="AE54" s="116"/>
      <c r="AF54" s="116"/>
    </row>
    <row r="55" spans="1:32" s="23" customFormat="1" ht="48" customHeight="1" x14ac:dyDescent="0.3">
      <c r="A55" s="21"/>
      <c r="B55" s="116"/>
      <c r="C55" s="105" t="s">
        <v>136</v>
      </c>
      <c r="D55" s="8" t="s">
        <v>46</v>
      </c>
      <c r="E55" s="99">
        <v>0</v>
      </c>
      <c r="F55" s="99">
        <v>1</v>
      </c>
      <c r="G55" s="128"/>
      <c r="H55" s="128"/>
      <c r="I55" s="98">
        <v>0</v>
      </c>
      <c r="J55" s="98">
        <v>0</v>
      </c>
      <c r="K55" s="100">
        <v>0</v>
      </c>
      <c r="L55" s="98">
        <v>1920</v>
      </c>
      <c r="M55" s="98">
        <v>1920</v>
      </c>
      <c r="N55" s="100">
        <v>0</v>
      </c>
      <c r="O55" s="101">
        <f t="shared" si="16"/>
        <v>1920</v>
      </c>
      <c r="P55" s="102">
        <f t="shared" si="14"/>
        <v>1920</v>
      </c>
      <c r="Q55" s="102">
        <v>0</v>
      </c>
      <c r="R55" s="82" t="s">
        <v>193</v>
      </c>
      <c r="S55" s="17"/>
      <c r="T55" s="17"/>
      <c r="U55" s="17"/>
      <c r="V55" s="17"/>
      <c r="W55" s="128"/>
      <c r="X55" s="128"/>
      <c r="Y55" s="132"/>
      <c r="Z55" s="132"/>
      <c r="AA55" s="132"/>
      <c r="AB55" s="132"/>
      <c r="AC55" s="132"/>
      <c r="AD55" s="144"/>
      <c r="AE55" s="116"/>
      <c r="AF55" s="116"/>
    </row>
    <row r="56" spans="1:32" s="23" customFormat="1" ht="48" customHeight="1" x14ac:dyDescent="0.3">
      <c r="A56" s="21"/>
      <c r="B56" s="116"/>
      <c r="C56" s="105" t="s">
        <v>137</v>
      </c>
      <c r="D56" s="8" t="s">
        <v>46</v>
      </c>
      <c r="E56" s="99">
        <v>0</v>
      </c>
      <c r="F56" s="99">
        <v>1</v>
      </c>
      <c r="G56" s="128"/>
      <c r="H56" s="128"/>
      <c r="I56" s="98">
        <v>0</v>
      </c>
      <c r="J56" s="98">
        <v>0</v>
      </c>
      <c r="K56" s="100">
        <v>0</v>
      </c>
      <c r="L56" s="98">
        <v>1101.79</v>
      </c>
      <c r="M56" s="98">
        <v>1101.79</v>
      </c>
      <c r="N56" s="100">
        <v>0</v>
      </c>
      <c r="O56" s="101">
        <f t="shared" si="16"/>
        <v>1101.79</v>
      </c>
      <c r="P56" s="102">
        <f t="shared" si="14"/>
        <v>1101.79</v>
      </c>
      <c r="Q56" s="102">
        <v>0</v>
      </c>
      <c r="R56" s="82" t="s">
        <v>193</v>
      </c>
      <c r="S56" s="17"/>
      <c r="T56" s="17"/>
      <c r="U56" s="17"/>
      <c r="V56" s="17"/>
      <c r="W56" s="128"/>
      <c r="X56" s="128"/>
      <c r="Y56" s="132"/>
      <c r="Z56" s="132"/>
      <c r="AA56" s="132"/>
      <c r="AB56" s="132"/>
      <c r="AC56" s="132"/>
      <c r="AD56" s="144"/>
      <c r="AE56" s="116"/>
      <c r="AF56" s="116"/>
    </row>
    <row r="57" spans="1:32" s="23" customFormat="1" ht="48" customHeight="1" x14ac:dyDescent="0.3">
      <c r="A57" s="21"/>
      <c r="B57" s="116"/>
      <c r="C57" s="105" t="s">
        <v>138</v>
      </c>
      <c r="D57" s="8" t="s">
        <v>46</v>
      </c>
      <c r="E57" s="99">
        <v>0</v>
      </c>
      <c r="F57" s="99">
        <v>1</v>
      </c>
      <c r="G57" s="128"/>
      <c r="H57" s="128"/>
      <c r="I57" s="98">
        <v>0</v>
      </c>
      <c r="J57" s="98">
        <v>0</v>
      </c>
      <c r="K57" s="100">
        <v>0</v>
      </c>
      <c r="L57" s="98">
        <v>275.92</v>
      </c>
      <c r="M57" s="98">
        <v>275.92</v>
      </c>
      <c r="N57" s="100">
        <v>0</v>
      </c>
      <c r="O57" s="101">
        <f t="shared" si="16"/>
        <v>275.92</v>
      </c>
      <c r="P57" s="102">
        <f t="shared" si="14"/>
        <v>275.92</v>
      </c>
      <c r="Q57" s="102">
        <v>0</v>
      </c>
      <c r="R57" s="82" t="s">
        <v>193</v>
      </c>
      <c r="S57" s="17"/>
      <c r="T57" s="17"/>
      <c r="U57" s="17"/>
      <c r="V57" s="17"/>
      <c r="W57" s="128"/>
      <c r="X57" s="128"/>
      <c r="Y57" s="132"/>
      <c r="Z57" s="132"/>
      <c r="AA57" s="132"/>
      <c r="AB57" s="132"/>
      <c r="AC57" s="132"/>
      <c r="AD57" s="144"/>
      <c r="AE57" s="116"/>
      <c r="AF57" s="116"/>
    </row>
    <row r="58" spans="1:32" s="23" customFormat="1" ht="48" customHeight="1" x14ac:dyDescent="0.3">
      <c r="A58" s="21"/>
      <c r="B58" s="116"/>
      <c r="C58" s="105" t="s">
        <v>139</v>
      </c>
      <c r="D58" s="8" t="s">
        <v>46</v>
      </c>
      <c r="E58" s="99">
        <v>0</v>
      </c>
      <c r="F58" s="99">
        <v>1</v>
      </c>
      <c r="G58" s="128"/>
      <c r="H58" s="128"/>
      <c r="I58" s="98">
        <v>0</v>
      </c>
      <c r="J58" s="98">
        <v>0</v>
      </c>
      <c r="K58" s="100">
        <v>0</v>
      </c>
      <c r="L58" s="98">
        <v>2800</v>
      </c>
      <c r="M58" s="98">
        <v>2800</v>
      </c>
      <c r="N58" s="100">
        <v>0</v>
      </c>
      <c r="O58" s="101">
        <f t="shared" si="16"/>
        <v>2800</v>
      </c>
      <c r="P58" s="102">
        <f t="shared" si="14"/>
        <v>2800</v>
      </c>
      <c r="Q58" s="102">
        <v>0</v>
      </c>
      <c r="R58" s="82" t="s">
        <v>193</v>
      </c>
      <c r="S58" s="17"/>
      <c r="T58" s="17"/>
      <c r="U58" s="17"/>
      <c r="V58" s="17"/>
      <c r="W58" s="128"/>
      <c r="X58" s="128"/>
      <c r="Y58" s="132"/>
      <c r="Z58" s="132"/>
      <c r="AA58" s="132"/>
      <c r="AB58" s="132"/>
      <c r="AC58" s="132"/>
      <c r="AD58" s="144"/>
      <c r="AE58" s="116"/>
      <c r="AF58" s="116"/>
    </row>
    <row r="59" spans="1:32" s="23" customFormat="1" ht="48" customHeight="1" x14ac:dyDescent="0.3">
      <c r="A59" s="21"/>
      <c r="B59" s="116"/>
      <c r="C59" s="105" t="s">
        <v>140</v>
      </c>
      <c r="D59" s="8" t="s">
        <v>46</v>
      </c>
      <c r="E59" s="99">
        <v>0</v>
      </c>
      <c r="F59" s="99">
        <v>1</v>
      </c>
      <c r="G59" s="128"/>
      <c r="H59" s="128"/>
      <c r="I59" s="98">
        <v>0</v>
      </c>
      <c r="J59" s="98">
        <v>0</v>
      </c>
      <c r="K59" s="100">
        <v>0</v>
      </c>
      <c r="L59" s="98">
        <v>2325.1799999999998</v>
      </c>
      <c r="M59" s="98">
        <v>2325.1799999999998</v>
      </c>
      <c r="N59" s="100">
        <v>0</v>
      </c>
      <c r="O59" s="101">
        <f t="shared" si="16"/>
        <v>2325.1799999999998</v>
      </c>
      <c r="P59" s="102">
        <f t="shared" si="14"/>
        <v>2325.1799999999998</v>
      </c>
      <c r="Q59" s="102">
        <v>0</v>
      </c>
      <c r="R59" s="82" t="s">
        <v>193</v>
      </c>
      <c r="S59" s="17"/>
      <c r="T59" s="17"/>
      <c r="U59" s="17"/>
      <c r="V59" s="17"/>
      <c r="W59" s="128"/>
      <c r="X59" s="128"/>
      <c r="Y59" s="132"/>
      <c r="Z59" s="132"/>
      <c r="AA59" s="132"/>
      <c r="AB59" s="132"/>
      <c r="AC59" s="132"/>
      <c r="AD59" s="144"/>
      <c r="AE59" s="116"/>
      <c r="AF59" s="116"/>
    </row>
    <row r="60" spans="1:32" s="23" customFormat="1" ht="48" customHeight="1" x14ac:dyDescent="0.3">
      <c r="A60" s="21"/>
      <c r="B60" s="116"/>
      <c r="C60" s="105" t="s">
        <v>141</v>
      </c>
      <c r="D60" s="8" t="s">
        <v>46</v>
      </c>
      <c r="E60" s="99">
        <v>0</v>
      </c>
      <c r="F60" s="99">
        <v>1</v>
      </c>
      <c r="G60" s="128"/>
      <c r="H60" s="128"/>
      <c r="I60" s="98">
        <v>0</v>
      </c>
      <c r="J60" s="98">
        <v>0</v>
      </c>
      <c r="K60" s="100">
        <v>0</v>
      </c>
      <c r="L60" s="98">
        <v>590</v>
      </c>
      <c r="M60" s="98">
        <v>590</v>
      </c>
      <c r="N60" s="100">
        <v>0</v>
      </c>
      <c r="O60" s="101">
        <f t="shared" si="16"/>
        <v>590</v>
      </c>
      <c r="P60" s="102">
        <f t="shared" si="14"/>
        <v>590</v>
      </c>
      <c r="Q60" s="102">
        <v>0</v>
      </c>
      <c r="R60" s="82" t="s">
        <v>193</v>
      </c>
      <c r="S60" s="17"/>
      <c r="T60" s="17"/>
      <c r="U60" s="17"/>
      <c r="V60" s="17"/>
      <c r="W60" s="128"/>
      <c r="X60" s="128"/>
      <c r="Y60" s="132"/>
      <c r="Z60" s="132"/>
      <c r="AA60" s="132"/>
      <c r="AB60" s="132"/>
      <c r="AC60" s="132"/>
      <c r="AD60" s="144"/>
      <c r="AE60" s="116"/>
      <c r="AF60" s="116"/>
    </row>
    <row r="61" spans="1:32" s="23" customFormat="1" ht="29.25" customHeight="1" x14ac:dyDescent="0.3">
      <c r="A61" s="21"/>
      <c r="B61" s="116"/>
      <c r="C61" s="22" t="s">
        <v>3</v>
      </c>
      <c r="D61" s="11"/>
      <c r="E61" s="113"/>
      <c r="F61" s="99"/>
      <c r="G61" s="128"/>
      <c r="H61" s="128"/>
      <c r="I61" s="14">
        <f>SUM(I62:I66)</f>
        <v>226659.99999999997</v>
      </c>
      <c r="J61" s="14">
        <f t="shared" ref="J61:Q61" si="17">SUM(J62:J66)</f>
        <v>226659.99999999997</v>
      </c>
      <c r="K61" s="14">
        <f t="shared" si="17"/>
        <v>0</v>
      </c>
      <c r="L61" s="14">
        <f t="shared" si="17"/>
        <v>226999.97</v>
      </c>
      <c r="M61" s="14">
        <f t="shared" si="17"/>
        <v>226999.97</v>
      </c>
      <c r="N61" s="14">
        <f t="shared" si="17"/>
        <v>0</v>
      </c>
      <c r="O61" s="14">
        <f t="shared" si="17"/>
        <v>339.97000000001134</v>
      </c>
      <c r="P61" s="14">
        <f t="shared" si="17"/>
        <v>339.97000000001134</v>
      </c>
      <c r="Q61" s="14">
        <f t="shared" si="17"/>
        <v>0</v>
      </c>
      <c r="R61" s="14"/>
      <c r="S61" s="14">
        <f>SUM(S62:S65)</f>
        <v>121178.56</v>
      </c>
      <c r="T61" s="14">
        <f>SUM(T62:T62)</f>
        <v>0</v>
      </c>
      <c r="U61" s="14">
        <f>SUM(U62:U62)</f>
        <v>0</v>
      </c>
      <c r="V61" s="14">
        <f>SUM(V62:V62)</f>
        <v>0</v>
      </c>
      <c r="W61" s="128"/>
      <c r="X61" s="128"/>
      <c r="Y61" s="132"/>
      <c r="Z61" s="132"/>
      <c r="AA61" s="132"/>
      <c r="AB61" s="132"/>
      <c r="AC61" s="132"/>
      <c r="AD61" s="144"/>
      <c r="AE61" s="116"/>
      <c r="AF61" s="116"/>
    </row>
    <row r="62" spans="1:32" s="23" customFormat="1" ht="42" customHeight="1" x14ac:dyDescent="0.3">
      <c r="A62" s="21"/>
      <c r="B62" s="116"/>
      <c r="C62" s="67" t="s">
        <v>142</v>
      </c>
      <c r="D62" s="8" t="s">
        <v>47</v>
      </c>
      <c r="E62" s="99">
        <v>1</v>
      </c>
      <c r="F62" s="99">
        <v>1</v>
      </c>
      <c r="G62" s="128"/>
      <c r="H62" s="128"/>
      <c r="I62" s="104">
        <v>48410.714285714283</v>
      </c>
      <c r="J62" s="104">
        <v>48410.714285714283</v>
      </c>
      <c r="K62" s="99">
        <v>0</v>
      </c>
      <c r="L62" s="104">
        <v>48410.7</v>
      </c>
      <c r="M62" s="104">
        <v>48410.7</v>
      </c>
      <c r="N62" s="100">
        <v>0</v>
      </c>
      <c r="O62" s="101">
        <f>L62-I62</f>
        <v>-1.4285714285506401E-2</v>
      </c>
      <c r="P62" s="102">
        <f>L62-I62</f>
        <v>-1.4285714285506401E-2</v>
      </c>
      <c r="Q62" s="102">
        <f>N62-K62</f>
        <v>0</v>
      </c>
      <c r="R62" s="82"/>
      <c r="S62" s="17">
        <f t="shared" ref="S62" si="18">L62</f>
        <v>48410.7</v>
      </c>
      <c r="T62" s="17">
        <v>0</v>
      </c>
      <c r="U62" s="17">
        <v>0</v>
      </c>
      <c r="V62" s="17">
        <v>0</v>
      </c>
      <c r="W62" s="128"/>
      <c r="X62" s="128"/>
      <c r="Y62" s="132"/>
      <c r="Z62" s="132"/>
      <c r="AA62" s="132"/>
      <c r="AB62" s="132"/>
      <c r="AC62" s="132"/>
      <c r="AD62" s="144"/>
      <c r="AE62" s="116"/>
      <c r="AF62" s="116"/>
    </row>
    <row r="63" spans="1:32" s="23" customFormat="1" ht="46.5" customHeight="1" x14ac:dyDescent="0.3">
      <c r="A63" s="21"/>
      <c r="B63" s="116"/>
      <c r="C63" s="67" t="s">
        <v>143</v>
      </c>
      <c r="D63" s="8" t="s">
        <v>47</v>
      </c>
      <c r="E63" s="99">
        <v>1</v>
      </c>
      <c r="F63" s="99">
        <v>1</v>
      </c>
      <c r="G63" s="128"/>
      <c r="H63" s="128"/>
      <c r="I63" s="104">
        <v>71071.428571428565</v>
      </c>
      <c r="J63" s="104">
        <v>71071.428571428565</v>
      </c>
      <c r="K63" s="99">
        <v>0</v>
      </c>
      <c r="L63" s="104">
        <v>72767.86</v>
      </c>
      <c r="M63" s="104">
        <v>72767.86</v>
      </c>
      <c r="N63" s="100">
        <v>0</v>
      </c>
      <c r="O63" s="101">
        <f t="shared" ref="O63:O66" si="19">L63-I63</f>
        <v>1696.4314285714354</v>
      </c>
      <c r="P63" s="102">
        <f t="shared" ref="P63:P66" si="20">L63-I63</f>
        <v>1696.4314285714354</v>
      </c>
      <c r="Q63" s="102">
        <f>N63-K63</f>
        <v>0</v>
      </c>
      <c r="R63" s="106" t="s">
        <v>194</v>
      </c>
      <c r="S63" s="17">
        <f>M63</f>
        <v>72767.86</v>
      </c>
      <c r="T63" s="17">
        <v>0</v>
      </c>
      <c r="U63" s="17">
        <v>0</v>
      </c>
      <c r="V63" s="17">
        <v>0</v>
      </c>
      <c r="W63" s="128"/>
      <c r="X63" s="128"/>
      <c r="Y63" s="132"/>
      <c r="Z63" s="132"/>
      <c r="AA63" s="132"/>
      <c r="AB63" s="132"/>
      <c r="AC63" s="132"/>
      <c r="AD63" s="144"/>
      <c r="AE63" s="116"/>
      <c r="AF63" s="116"/>
    </row>
    <row r="64" spans="1:32" s="23" customFormat="1" ht="44.25" customHeight="1" x14ac:dyDescent="0.3">
      <c r="A64" s="21"/>
      <c r="B64" s="116"/>
      <c r="C64" s="67" t="s">
        <v>144</v>
      </c>
      <c r="D64" s="8" t="s">
        <v>47</v>
      </c>
      <c r="E64" s="99">
        <v>1</v>
      </c>
      <c r="F64" s="99">
        <v>1</v>
      </c>
      <c r="G64" s="128"/>
      <c r="H64" s="128"/>
      <c r="I64" s="104">
        <v>51517.857142857138</v>
      </c>
      <c r="J64" s="104">
        <v>51517.857142857138</v>
      </c>
      <c r="K64" s="99">
        <v>0</v>
      </c>
      <c r="L64" s="104">
        <v>52410.71</v>
      </c>
      <c r="M64" s="104">
        <v>52410.71</v>
      </c>
      <c r="N64" s="100">
        <v>0</v>
      </c>
      <c r="O64" s="101">
        <f t="shared" si="19"/>
        <v>892.85285714286147</v>
      </c>
      <c r="P64" s="102">
        <f t="shared" si="20"/>
        <v>892.85285714286147</v>
      </c>
      <c r="Q64" s="102">
        <f>N64-K64</f>
        <v>0</v>
      </c>
      <c r="R64" s="106" t="s">
        <v>195</v>
      </c>
      <c r="S64" s="17">
        <v>0</v>
      </c>
      <c r="T64" s="17">
        <v>0</v>
      </c>
      <c r="U64" s="17">
        <v>0</v>
      </c>
      <c r="V64" s="17">
        <v>0</v>
      </c>
      <c r="W64" s="128"/>
      <c r="X64" s="128"/>
      <c r="Y64" s="132"/>
      <c r="Z64" s="132"/>
      <c r="AA64" s="132"/>
      <c r="AB64" s="132"/>
      <c r="AC64" s="132"/>
      <c r="AD64" s="144"/>
      <c r="AE64" s="116"/>
      <c r="AF64" s="116"/>
    </row>
    <row r="65" spans="1:32" s="23" customFormat="1" ht="40.5" customHeight="1" x14ac:dyDescent="0.3">
      <c r="A65" s="21"/>
      <c r="B65" s="116"/>
      <c r="C65" s="67" t="s">
        <v>145</v>
      </c>
      <c r="D65" s="8" t="s">
        <v>47</v>
      </c>
      <c r="E65" s="99">
        <v>2</v>
      </c>
      <c r="F65" s="99">
        <v>2</v>
      </c>
      <c r="G65" s="128"/>
      <c r="H65" s="128"/>
      <c r="I65" s="104">
        <v>55660</v>
      </c>
      <c r="J65" s="104">
        <v>55660</v>
      </c>
      <c r="K65" s="99">
        <v>0</v>
      </c>
      <c r="L65" s="104">
        <v>53000</v>
      </c>
      <c r="M65" s="104">
        <v>53000</v>
      </c>
      <c r="N65" s="100">
        <v>0</v>
      </c>
      <c r="O65" s="101">
        <f t="shared" si="19"/>
        <v>-2660</v>
      </c>
      <c r="P65" s="102">
        <f t="shared" si="20"/>
        <v>-2660</v>
      </c>
      <c r="Q65" s="102">
        <f>N65-K65</f>
        <v>0</v>
      </c>
      <c r="R65" s="82" t="s">
        <v>196</v>
      </c>
      <c r="S65" s="17">
        <v>0</v>
      </c>
      <c r="T65" s="17">
        <v>0</v>
      </c>
      <c r="U65" s="17">
        <v>0</v>
      </c>
      <c r="V65" s="17">
        <v>0</v>
      </c>
      <c r="W65" s="128"/>
      <c r="X65" s="128"/>
      <c r="Y65" s="132"/>
      <c r="Z65" s="132"/>
      <c r="AA65" s="132"/>
      <c r="AB65" s="132"/>
      <c r="AC65" s="132"/>
      <c r="AD65" s="144"/>
      <c r="AE65" s="116"/>
      <c r="AF65" s="116"/>
    </row>
    <row r="66" spans="1:32" s="23" customFormat="1" ht="40.5" customHeight="1" x14ac:dyDescent="0.3">
      <c r="A66" s="21"/>
      <c r="B66" s="116"/>
      <c r="C66" s="67" t="s">
        <v>146</v>
      </c>
      <c r="D66" s="8" t="s">
        <v>47</v>
      </c>
      <c r="E66" s="99">
        <v>1</v>
      </c>
      <c r="F66" s="99">
        <v>1</v>
      </c>
      <c r="G66" s="128"/>
      <c r="H66" s="128"/>
      <c r="I66" s="104">
        <v>0</v>
      </c>
      <c r="J66" s="104">
        <v>0</v>
      </c>
      <c r="K66" s="99">
        <v>0</v>
      </c>
      <c r="L66" s="104">
        <v>410.7</v>
      </c>
      <c r="M66" s="104">
        <v>410.7</v>
      </c>
      <c r="N66" s="100">
        <v>0</v>
      </c>
      <c r="O66" s="101">
        <f t="shared" si="19"/>
        <v>410.7</v>
      </c>
      <c r="P66" s="102">
        <f t="shared" si="20"/>
        <v>410.7</v>
      </c>
      <c r="Q66" s="102">
        <f>N66-K66</f>
        <v>0</v>
      </c>
      <c r="R66" s="82" t="s">
        <v>197</v>
      </c>
      <c r="S66" s="17"/>
      <c r="T66" s="17"/>
      <c r="U66" s="17"/>
      <c r="V66" s="17"/>
      <c r="W66" s="128"/>
      <c r="X66" s="128"/>
      <c r="Y66" s="132"/>
      <c r="Z66" s="132"/>
      <c r="AA66" s="132"/>
      <c r="AB66" s="132"/>
      <c r="AC66" s="132"/>
      <c r="AD66" s="144"/>
      <c r="AE66" s="116"/>
      <c r="AF66" s="116"/>
    </row>
    <row r="67" spans="1:32" ht="63" customHeight="1" x14ac:dyDescent="0.3">
      <c r="A67" s="26"/>
      <c r="B67" s="116"/>
      <c r="C67" s="27" t="s">
        <v>147</v>
      </c>
      <c r="D67" s="28" t="s">
        <v>2</v>
      </c>
      <c r="E67" s="28" t="s">
        <v>2</v>
      </c>
      <c r="F67" s="28" t="s">
        <v>2</v>
      </c>
      <c r="G67" s="129"/>
      <c r="H67" s="129"/>
      <c r="I67" s="13">
        <f t="shared" ref="I67:Q67" si="21">I22+I40+I61+I26+I16</f>
        <v>1040802.7775714287</v>
      </c>
      <c r="J67" s="13">
        <f t="shared" si="21"/>
        <v>1040802.7775714287</v>
      </c>
      <c r="K67" s="13">
        <f t="shared" si="21"/>
        <v>0</v>
      </c>
      <c r="L67" s="13">
        <f>L22+L40+L61+L26+L16</f>
        <v>1061384.3575714286</v>
      </c>
      <c r="M67" s="13">
        <f t="shared" si="21"/>
        <v>1061384.3575714286</v>
      </c>
      <c r="N67" s="13">
        <f t="shared" si="21"/>
        <v>0</v>
      </c>
      <c r="O67" s="13">
        <f t="shared" si="21"/>
        <v>20581.660000000011</v>
      </c>
      <c r="P67" s="13">
        <f t="shared" si="21"/>
        <v>20581.660000000011</v>
      </c>
      <c r="Q67" s="13">
        <f t="shared" si="21"/>
        <v>0</v>
      </c>
      <c r="R67" s="13"/>
      <c r="S67" s="13">
        <f>S61+S40+S26+S22+S16</f>
        <v>928097.17757142859</v>
      </c>
      <c r="T67" s="13">
        <f>T61+T40+T26+T22+T16</f>
        <v>0</v>
      </c>
      <c r="U67" s="13">
        <f t="shared" ref="U67:V67" si="22">U61+U40+U26+U22+U16</f>
        <v>0</v>
      </c>
      <c r="V67" s="13">
        <f t="shared" si="22"/>
        <v>0</v>
      </c>
      <c r="W67" s="129"/>
      <c r="X67" s="129"/>
      <c r="Y67" s="133"/>
      <c r="Z67" s="133"/>
      <c r="AA67" s="133"/>
      <c r="AB67" s="133"/>
      <c r="AC67" s="133"/>
      <c r="AD67" s="145"/>
      <c r="AE67" s="116"/>
      <c r="AF67" s="116"/>
    </row>
    <row r="68" spans="1:32" s="10" customFormat="1" ht="25.5" customHeight="1" x14ac:dyDescent="0.3">
      <c r="A68" s="21"/>
      <c r="B68" s="116"/>
      <c r="C68" s="141" t="s">
        <v>148</v>
      </c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16"/>
      <c r="AF68" s="116"/>
    </row>
    <row r="69" spans="1:32" s="66" customFormat="1" ht="30" customHeight="1" x14ac:dyDescent="0.3">
      <c r="A69" s="64"/>
      <c r="B69" s="116"/>
      <c r="C69" s="81" t="s">
        <v>87</v>
      </c>
      <c r="D69" s="59"/>
      <c r="E69" s="58"/>
      <c r="F69" s="65"/>
      <c r="G69" s="124" t="s">
        <v>89</v>
      </c>
      <c r="H69" s="119" t="s">
        <v>88</v>
      </c>
      <c r="I69" s="78">
        <f t="shared" ref="I69:Q69" si="23">SUM(I70:I72)</f>
        <v>653</v>
      </c>
      <c r="J69" s="78">
        <f t="shared" si="23"/>
        <v>653</v>
      </c>
      <c r="K69" s="78">
        <f t="shared" si="23"/>
        <v>0</v>
      </c>
      <c r="L69" s="78">
        <f t="shared" si="23"/>
        <v>653</v>
      </c>
      <c r="M69" s="78">
        <f t="shared" si="23"/>
        <v>653</v>
      </c>
      <c r="N69" s="78">
        <f t="shared" si="23"/>
        <v>0</v>
      </c>
      <c r="O69" s="78">
        <f t="shared" si="23"/>
        <v>0</v>
      </c>
      <c r="P69" s="78">
        <f t="shared" si="23"/>
        <v>0</v>
      </c>
      <c r="Q69" s="78">
        <f t="shared" si="23"/>
        <v>0</v>
      </c>
      <c r="R69" s="26"/>
      <c r="S69" s="78">
        <f>SUM(S70:S72)</f>
        <v>653</v>
      </c>
      <c r="T69" s="78">
        <f>SUM(T70:T72)</f>
        <v>0</v>
      </c>
      <c r="U69" s="78">
        <f>SUM(U70:U72)</f>
        <v>0</v>
      </c>
      <c r="V69" s="78">
        <v>0</v>
      </c>
      <c r="W69" s="116" t="s">
        <v>200</v>
      </c>
      <c r="X69" s="116" t="s">
        <v>201</v>
      </c>
      <c r="Y69" s="146">
        <v>0.68700000000000006</v>
      </c>
      <c r="Z69" s="146">
        <v>0.66700000000000004</v>
      </c>
      <c r="AA69" s="147"/>
      <c r="AB69" s="147"/>
      <c r="AC69" s="148" t="s">
        <v>24</v>
      </c>
      <c r="AD69" s="149" t="s">
        <v>45</v>
      </c>
      <c r="AE69" s="116"/>
      <c r="AF69" s="116"/>
    </row>
    <row r="70" spans="1:32" s="66" customFormat="1" ht="63" customHeight="1" x14ac:dyDescent="0.3">
      <c r="A70" s="64" t="s">
        <v>20</v>
      </c>
      <c r="B70" s="116"/>
      <c r="C70" s="68" t="s">
        <v>149</v>
      </c>
      <c r="D70" s="59" t="s">
        <v>4</v>
      </c>
      <c r="E70" s="99">
        <v>0.42499999999999999</v>
      </c>
      <c r="F70" s="99">
        <v>0.42499999999999999</v>
      </c>
      <c r="G70" s="125"/>
      <c r="H70" s="120"/>
      <c r="I70" s="62">
        <v>133</v>
      </c>
      <c r="J70" s="62">
        <v>133</v>
      </c>
      <c r="K70" s="61">
        <v>0</v>
      </c>
      <c r="L70" s="62">
        <v>133</v>
      </c>
      <c r="M70" s="62">
        <v>133</v>
      </c>
      <c r="N70" s="61">
        <v>0</v>
      </c>
      <c r="O70" s="62">
        <f t="shared" ref="O70:O72" si="24">L70-I70</f>
        <v>0</v>
      </c>
      <c r="P70" s="62">
        <f t="shared" ref="P70:P72" si="25">M70-J70</f>
        <v>0</v>
      </c>
      <c r="Q70" s="61">
        <f t="shared" ref="Q70:Q72" si="26">N70-K70</f>
        <v>0</v>
      </c>
      <c r="R70" s="26"/>
      <c r="S70" s="60">
        <f t="shared" ref="S70:S72" si="27">M70</f>
        <v>133</v>
      </c>
      <c r="T70" s="63">
        <v>0</v>
      </c>
      <c r="U70" s="63">
        <v>0</v>
      </c>
      <c r="V70" s="63">
        <v>0</v>
      </c>
      <c r="W70" s="116"/>
      <c r="X70" s="116"/>
      <c r="Y70" s="146"/>
      <c r="Z70" s="146"/>
      <c r="AA70" s="147"/>
      <c r="AB70" s="147"/>
      <c r="AC70" s="148"/>
      <c r="AD70" s="149"/>
      <c r="AE70" s="116"/>
      <c r="AF70" s="116"/>
    </row>
    <row r="71" spans="1:32" s="66" customFormat="1" ht="67.5" customHeight="1" x14ac:dyDescent="0.3">
      <c r="A71" s="64" t="s">
        <v>21</v>
      </c>
      <c r="B71" s="116"/>
      <c r="C71" s="68" t="s">
        <v>150</v>
      </c>
      <c r="D71" s="59" t="s">
        <v>4</v>
      </c>
      <c r="E71" s="99">
        <v>0.57499999999999996</v>
      </c>
      <c r="F71" s="99">
        <v>0.57499999999999996</v>
      </c>
      <c r="G71" s="125"/>
      <c r="H71" s="120"/>
      <c r="I71" s="71">
        <v>151</v>
      </c>
      <c r="J71" s="71">
        <v>151</v>
      </c>
      <c r="K71" s="61">
        <v>0</v>
      </c>
      <c r="L71" s="71">
        <v>151</v>
      </c>
      <c r="M71" s="71">
        <v>151</v>
      </c>
      <c r="N71" s="61">
        <v>0</v>
      </c>
      <c r="O71" s="62">
        <f t="shared" si="24"/>
        <v>0</v>
      </c>
      <c r="P71" s="62">
        <f t="shared" si="25"/>
        <v>0</v>
      </c>
      <c r="Q71" s="61">
        <f t="shared" si="26"/>
        <v>0</v>
      </c>
      <c r="R71" s="26"/>
      <c r="S71" s="60">
        <f t="shared" si="27"/>
        <v>151</v>
      </c>
      <c r="T71" s="63">
        <v>0</v>
      </c>
      <c r="U71" s="63">
        <v>0</v>
      </c>
      <c r="V71" s="63">
        <v>0</v>
      </c>
      <c r="W71" s="116"/>
      <c r="X71" s="116"/>
      <c r="Y71" s="146"/>
      <c r="Z71" s="146"/>
      <c r="AA71" s="147"/>
      <c r="AB71" s="147"/>
      <c r="AC71" s="148"/>
      <c r="AD71" s="149"/>
      <c r="AE71" s="116"/>
      <c r="AF71" s="116"/>
    </row>
    <row r="72" spans="1:32" s="66" customFormat="1" ht="51.75" customHeight="1" x14ac:dyDescent="0.3">
      <c r="A72" s="64" t="s">
        <v>22</v>
      </c>
      <c r="B72" s="116"/>
      <c r="C72" s="68" t="s">
        <v>151</v>
      </c>
      <c r="D72" s="59" t="s">
        <v>7</v>
      </c>
      <c r="E72" s="99">
        <v>19.399999999999999</v>
      </c>
      <c r="F72" s="99">
        <v>19.399999999999999</v>
      </c>
      <c r="G72" s="125"/>
      <c r="H72" s="120"/>
      <c r="I72" s="62">
        <v>369</v>
      </c>
      <c r="J72" s="62">
        <v>369</v>
      </c>
      <c r="K72" s="61">
        <v>0</v>
      </c>
      <c r="L72" s="62">
        <v>369</v>
      </c>
      <c r="M72" s="62">
        <v>369</v>
      </c>
      <c r="N72" s="61">
        <v>0</v>
      </c>
      <c r="O72" s="62">
        <f t="shared" si="24"/>
        <v>0</v>
      </c>
      <c r="P72" s="62">
        <f t="shared" si="25"/>
        <v>0</v>
      </c>
      <c r="Q72" s="61">
        <f t="shared" si="26"/>
        <v>0</v>
      </c>
      <c r="R72" s="26"/>
      <c r="S72" s="60">
        <f t="shared" si="27"/>
        <v>369</v>
      </c>
      <c r="T72" s="63">
        <v>0</v>
      </c>
      <c r="U72" s="63">
        <v>0</v>
      </c>
      <c r="V72" s="63">
        <v>0</v>
      </c>
      <c r="W72" s="116"/>
      <c r="X72" s="116"/>
      <c r="Y72" s="146"/>
      <c r="Z72" s="146"/>
      <c r="AA72" s="147"/>
      <c r="AB72" s="147"/>
      <c r="AC72" s="148"/>
      <c r="AD72" s="149"/>
      <c r="AE72" s="116"/>
      <c r="AF72" s="116"/>
    </row>
    <row r="73" spans="1:32" s="23" customFormat="1" ht="29.25" customHeight="1" x14ac:dyDescent="0.3">
      <c r="A73" s="21"/>
      <c r="B73" s="116"/>
      <c r="C73" s="11" t="s">
        <v>100</v>
      </c>
      <c r="D73" s="11"/>
      <c r="E73" s="113"/>
      <c r="F73" s="114"/>
      <c r="G73" s="125"/>
      <c r="H73" s="120"/>
      <c r="I73" s="13">
        <f t="shared" ref="I73:V73" si="28">SUM(I74:I76)</f>
        <v>5258.33</v>
      </c>
      <c r="J73" s="13">
        <f t="shared" si="28"/>
        <v>5258.33</v>
      </c>
      <c r="K73" s="13">
        <f t="shared" si="28"/>
        <v>0</v>
      </c>
      <c r="L73" s="13">
        <f t="shared" si="28"/>
        <v>5258.33</v>
      </c>
      <c r="M73" s="13">
        <f t="shared" si="28"/>
        <v>5258.33</v>
      </c>
      <c r="N73" s="13">
        <f t="shared" si="28"/>
        <v>0</v>
      </c>
      <c r="O73" s="13">
        <f t="shared" si="28"/>
        <v>0</v>
      </c>
      <c r="P73" s="13">
        <f t="shared" si="28"/>
        <v>0</v>
      </c>
      <c r="Q73" s="13">
        <f t="shared" si="28"/>
        <v>0</v>
      </c>
      <c r="R73" s="13">
        <f t="shared" si="28"/>
        <v>0</v>
      </c>
      <c r="S73" s="13">
        <f t="shared" si="28"/>
        <v>5258.33</v>
      </c>
      <c r="T73" s="13">
        <f t="shared" si="28"/>
        <v>0</v>
      </c>
      <c r="U73" s="13">
        <f t="shared" si="28"/>
        <v>0</v>
      </c>
      <c r="V73" s="13">
        <f t="shared" si="28"/>
        <v>0</v>
      </c>
      <c r="W73" s="116"/>
      <c r="X73" s="116"/>
      <c r="Y73" s="146"/>
      <c r="Z73" s="146"/>
      <c r="AA73" s="147"/>
      <c r="AB73" s="147"/>
      <c r="AC73" s="148"/>
      <c r="AD73" s="149"/>
      <c r="AE73" s="116"/>
      <c r="AF73" s="116"/>
    </row>
    <row r="74" spans="1:32" s="23" customFormat="1" ht="90.75" customHeight="1" x14ac:dyDescent="0.3">
      <c r="A74" s="21" t="s">
        <v>37</v>
      </c>
      <c r="B74" s="116"/>
      <c r="C74" s="68" t="s">
        <v>152</v>
      </c>
      <c r="D74" s="8" t="s">
        <v>7</v>
      </c>
      <c r="E74" s="98">
        <v>19.399999999999999</v>
      </c>
      <c r="F74" s="98">
        <v>19.399999999999999</v>
      </c>
      <c r="G74" s="125"/>
      <c r="H74" s="120"/>
      <c r="I74" s="107">
        <v>1985</v>
      </c>
      <c r="J74" s="107">
        <v>1985</v>
      </c>
      <c r="K74" s="102">
        <v>0</v>
      </c>
      <c r="L74" s="107">
        <v>1985</v>
      </c>
      <c r="M74" s="107">
        <v>1985</v>
      </c>
      <c r="N74" s="102">
        <v>0</v>
      </c>
      <c r="O74" s="101">
        <f t="shared" ref="O74:O76" si="29">L74-I74</f>
        <v>0</v>
      </c>
      <c r="P74" s="102">
        <v>0</v>
      </c>
      <c r="Q74" s="102">
        <f>N74-K74</f>
        <v>0</v>
      </c>
      <c r="R74" s="26"/>
      <c r="S74" s="17">
        <f>L74</f>
        <v>1985</v>
      </c>
      <c r="T74" s="17">
        <v>0</v>
      </c>
      <c r="U74" s="17">
        <v>0</v>
      </c>
      <c r="V74" s="17">
        <v>0</v>
      </c>
      <c r="W74" s="116"/>
      <c r="X74" s="116"/>
      <c r="Y74" s="146"/>
      <c r="Z74" s="146"/>
      <c r="AA74" s="147"/>
      <c r="AB74" s="147"/>
      <c r="AC74" s="148"/>
      <c r="AD74" s="149"/>
      <c r="AE74" s="116"/>
      <c r="AF74" s="116"/>
    </row>
    <row r="75" spans="1:32" s="23" customFormat="1" ht="123.75" customHeight="1" x14ac:dyDescent="0.3">
      <c r="A75" s="21" t="s">
        <v>38</v>
      </c>
      <c r="B75" s="116"/>
      <c r="C75" s="68" t="s">
        <v>153</v>
      </c>
      <c r="D75" s="8" t="s">
        <v>4</v>
      </c>
      <c r="E75" s="98">
        <v>0.6</v>
      </c>
      <c r="F75" s="98">
        <v>0.6</v>
      </c>
      <c r="G75" s="125"/>
      <c r="H75" s="120"/>
      <c r="I75" s="107">
        <v>1804.31</v>
      </c>
      <c r="J75" s="107">
        <v>1804.31</v>
      </c>
      <c r="K75" s="102">
        <v>0</v>
      </c>
      <c r="L75" s="107">
        <v>1804.31</v>
      </c>
      <c r="M75" s="107">
        <v>1804.31</v>
      </c>
      <c r="N75" s="102">
        <v>0</v>
      </c>
      <c r="O75" s="101">
        <f t="shared" si="29"/>
        <v>0</v>
      </c>
      <c r="P75" s="102">
        <f>M75-J75</f>
        <v>0</v>
      </c>
      <c r="Q75" s="102">
        <v>0</v>
      </c>
      <c r="R75" s="26"/>
      <c r="S75" s="17">
        <f>L75</f>
        <v>1804.31</v>
      </c>
      <c r="T75" s="17">
        <v>0</v>
      </c>
      <c r="U75" s="17">
        <v>0</v>
      </c>
      <c r="V75" s="17">
        <v>0</v>
      </c>
      <c r="W75" s="116"/>
      <c r="X75" s="116"/>
      <c r="Y75" s="146"/>
      <c r="Z75" s="146"/>
      <c r="AA75" s="147"/>
      <c r="AB75" s="147"/>
      <c r="AC75" s="148"/>
      <c r="AD75" s="149"/>
      <c r="AE75" s="116"/>
      <c r="AF75" s="116"/>
    </row>
    <row r="76" spans="1:32" s="23" customFormat="1" ht="115.5" customHeight="1" x14ac:dyDescent="0.3">
      <c r="A76" s="21" t="s">
        <v>39</v>
      </c>
      <c r="B76" s="116"/>
      <c r="C76" s="68" t="s">
        <v>154</v>
      </c>
      <c r="D76" s="8" t="s">
        <v>4</v>
      </c>
      <c r="E76" s="98">
        <v>0.57999999999999996</v>
      </c>
      <c r="F76" s="98">
        <v>0.57999999999999996</v>
      </c>
      <c r="G76" s="125"/>
      <c r="H76" s="120"/>
      <c r="I76" s="107">
        <v>1469.02</v>
      </c>
      <c r="J76" s="107">
        <v>1469.02</v>
      </c>
      <c r="K76" s="102">
        <v>0</v>
      </c>
      <c r="L76" s="107">
        <v>1469.02</v>
      </c>
      <c r="M76" s="107">
        <v>1469.02</v>
      </c>
      <c r="N76" s="102">
        <v>0</v>
      </c>
      <c r="O76" s="101">
        <f t="shared" si="29"/>
        <v>0</v>
      </c>
      <c r="P76" s="102">
        <f>M76-J76</f>
        <v>0</v>
      </c>
      <c r="Q76" s="102">
        <f>N76-K76</f>
        <v>0</v>
      </c>
      <c r="R76" s="26"/>
      <c r="S76" s="17">
        <f>L76</f>
        <v>1469.02</v>
      </c>
      <c r="T76" s="17">
        <v>0</v>
      </c>
      <c r="U76" s="17">
        <v>0</v>
      </c>
      <c r="V76" s="17">
        <v>0</v>
      </c>
      <c r="W76" s="116"/>
      <c r="X76" s="116"/>
      <c r="Y76" s="146"/>
      <c r="Z76" s="146"/>
      <c r="AA76" s="147"/>
      <c r="AB76" s="147"/>
      <c r="AC76" s="148"/>
      <c r="AD76" s="149"/>
      <c r="AE76" s="116"/>
      <c r="AF76" s="116"/>
    </row>
    <row r="77" spans="1:32" s="23" customFormat="1" ht="29.25" customHeight="1" x14ac:dyDescent="0.3">
      <c r="A77" s="21"/>
      <c r="B77" s="116"/>
      <c r="C77" s="11" t="s">
        <v>105</v>
      </c>
      <c r="D77" s="11"/>
      <c r="E77" s="113"/>
      <c r="F77" s="113"/>
      <c r="G77" s="125"/>
      <c r="H77" s="120"/>
      <c r="I77" s="13">
        <f t="shared" ref="I77:Q77" si="30">SUM(I78:I85)</f>
        <v>433212.58</v>
      </c>
      <c r="J77" s="13">
        <f t="shared" si="30"/>
        <v>433212.58</v>
      </c>
      <c r="K77" s="13">
        <f t="shared" si="30"/>
        <v>0</v>
      </c>
      <c r="L77" s="13">
        <f>SUM(L78:L85)</f>
        <v>394091.46</v>
      </c>
      <c r="M77" s="13">
        <f t="shared" si="30"/>
        <v>394091.46</v>
      </c>
      <c r="N77" s="13">
        <f t="shared" si="30"/>
        <v>0</v>
      </c>
      <c r="O77" s="13">
        <f t="shared" si="30"/>
        <v>-39121.120000000003</v>
      </c>
      <c r="P77" s="13">
        <f>SUM(P78:P85)</f>
        <v>-39121.120000000003</v>
      </c>
      <c r="Q77" s="13">
        <f t="shared" si="30"/>
        <v>0</v>
      </c>
      <c r="R77" s="13"/>
      <c r="S77" s="13">
        <f>SUM(S78:S85)</f>
        <v>394091.46</v>
      </c>
      <c r="T77" s="13">
        <v>0</v>
      </c>
      <c r="U77" s="13">
        <v>0</v>
      </c>
      <c r="V77" s="13">
        <v>0</v>
      </c>
      <c r="W77" s="116"/>
      <c r="X77" s="116"/>
      <c r="Y77" s="146"/>
      <c r="Z77" s="146"/>
      <c r="AA77" s="147"/>
      <c r="AB77" s="147"/>
      <c r="AC77" s="148"/>
      <c r="AD77" s="149"/>
      <c r="AE77" s="116"/>
      <c r="AF77" s="116"/>
    </row>
    <row r="78" spans="1:32" s="66" customFormat="1" ht="42.75" customHeight="1" x14ac:dyDescent="0.3">
      <c r="A78" s="64" t="s">
        <v>40</v>
      </c>
      <c r="B78" s="116"/>
      <c r="C78" s="73" t="s">
        <v>155</v>
      </c>
      <c r="D78" s="59" t="s">
        <v>8</v>
      </c>
      <c r="E78" s="115" t="s">
        <v>10</v>
      </c>
      <c r="F78" s="115" t="s">
        <v>10</v>
      </c>
      <c r="G78" s="125"/>
      <c r="H78" s="120"/>
      <c r="I78" s="107">
        <v>49292.2</v>
      </c>
      <c r="J78" s="107">
        <v>49292.2</v>
      </c>
      <c r="K78" s="101">
        <v>0</v>
      </c>
      <c r="L78" s="107">
        <v>49292.2</v>
      </c>
      <c r="M78" s="107">
        <v>49292.2</v>
      </c>
      <c r="N78" s="108">
        <v>0</v>
      </c>
      <c r="O78" s="107">
        <f t="shared" ref="O78:P99" si="31">L78-I78</f>
        <v>0</v>
      </c>
      <c r="P78" s="107">
        <f>O78</f>
        <v>0</v>
      </c>
      <c r="Q78" s="108">
        <f t="shared" ref="Q78:Q99" si="32">N78-K78</f>
        <v>0</v>
      </c>
      <c r="R78" s="26"/>
      <c r="S78" s="60">
        <f>L78</f>
        <v>49292.2</v>
      </c>
      <c r="T78" s="60">
        <v>0</v>
      </c>
      <c r="U78" s="60">
        <v>0</v>
      </c>
      <c r="V78" s="60">
        <v>0</v>
      </c>
      <c r="W78" s="116"/>
      <c r="X78" s="116"/>
      <c r="Y78" s="146"/>
      <c r="Z78" s="146"/>
      <c r="AA78" s="147"/>
      <c r="AB78" s="147"/>
      <c r="AC78" s="148"/>
      <c r="AD78" s="149"/>
      <c r="AE78" s="116"/>
      <c r="AF78" s="116"/>
    </row>
    <row r="79" spans="1:32" s="66" customFormat="1" ht="89.25" customHeight="1" x14ac:dyDescent="0.3">
      <c r="A79" s="64" t="s">
        <v>41</v>
      </c>
      <c r="B79" s="116"/>
      <c r="C79" s="73" t="s">
        <v>156</v>
      </c>
      <c r="D79" s="59" t="s">
        <v>26</v>
      </c>
      <c r="E79" s="115">
        <v>260</v>
      </c>
      <c r="F79" s="115">
        <v>260</v>
      </c>
      <c r="G79" s="125"/>
      <c r="H79" s="120"/>
      <c r="I79" s="107">
        <v>80280.2</v>
      </c>
      <c r="J79" s="107">
        <v>80280.2</v>
      </c>
      <c r="K79" s="101">
        <v>0</v>
      </c>
      <c r="L79" s="107">
        <v>80280.2</v>
      </c>
      <c r="M79" s="107">
        <v>80280.2</v>
      </c>
      <c r="N79" s="108">
        <v>0</v>
      </c>
      <c r="O79" s="107">
        <f t="shared" si="31"/>
        <v>0</v>
      </c>
      <c r="P79" s="107">
        <f t="shared" ref="P79:P85" si="33">O79</f>
        <v>0</v>
      </c>
      <c r="Q79" s="108">
        <f t="shared" si="32"/>
        <v>0</v>
      </c>
      <c r="R79" s="26"/>
      <c r="S79" s="60">
        <f t="shared" ref="S79:S85" si="34">L79</f>
        <v>80280.2</v>
      </c>
      <c r="T79" s="60">
        <v>0</v>
      </c>
      <c r="U79" s="60">
        <v>0</v>
      </c>
      <c r="V79" s="60">
        <v>0</v>
      </c>
      <c r="W79" s="116"/>
      <c r="X79" s="116"/>
      <c r="Y79" s="146"/>
      <c r="Z79" s="146"/>
      <c r="AA79" s="147"/>
      <c r="AB79" s="147"/>
      <c r="AC79" s="148"/>
      <c r="AD79" s="149"/>
      <c r="AE79" s="116"/>
      <c r="AF79" s="116"/>
    </row>
    <row r="80" spans="1:32" s="66" customFormat="1" ht="120.75" customHeight="1" x14ac:dyDescent="0.3">
      <c r="A80" s="64" t="s">
        <v>42</v>
      </c>
      <c r="B80" s="116"/>
      <c r="C80" s="73" t="s">
        <v>157</v>
      </c>
      <c r="D80" s="59" t="s">
        <v>4</v>
      </c>
      <c r="E80" s="115">
        <v>0.745</v>
      </c>
      <c r="F80" s="115">
        <v>0.745</v>
      </c>
      <c r="G80" s="125"/>
      <c r="H80" s="120"/>
      <c r="I80" s="107">
        <v>138940.75</v>
      </c>
      <c r="J80" s="107">
        <v>138940.75</v>
      </c>
      <c r="K80" s="101">
        <v>0</v>
      </c>
      <c r="L80" s="107">
        <v>129214.3</v>
      </c>
      <c r="M80" s="107">
        <f>L80</f>
        <v>129214.3</v>
      </c>
      <c r="N80" s="108">
        <v>0</v>
      </c>
      <c r="O80" s="107">
        <f t="shared" si="31"/>
        <v>-9726.4499999999971</v>
      </c>
      <c r="P80" s="107">
        <f t="shared" si="33"/>
        <v>-9726.4499999999971</v>
      </c>
      <c r="Q80" s="108">
        <f t="shared" si="32"/>
        <v>0</v>
      </c>
      <c r="R80" s="82" t="s">
        <v>187</v>
      </c>
      <c r="S80" s="60">
        <f t="shared" si="34"/>
        <v>129214.3</v>
      </c>
      <c r="T80" s="60">
        <v>0</v>
      </c>
      <c r="U80" s="60">
        <v>0</v>
      </c>
      <c r="V80" s="60">
        <v>0</v>
      </c>
      <c r="W80" s="116"/>
      <c r="X80" s="116"/>
      <c r="Y80" s="146"/>
      <c r="Z80" s="146"/>
      <c r="AA80" s="147"/>
      <c r="AB80" s="147"/>
      <c r="AC80" s="148"/>
      <c r="AD80" s="149"/>
      <c r="AE80" s="116"/>
      <c r="AF80" s="116"/>
    </row>
    <row r="81" spans="1:32" s="66" customFormat="1" ht="42.75" customHeight="1" x14ac:dyDescent="0.3">
      <c r="A81" s="64" t="s">
        <v>11</v>
      </c>
      <c r="B81" s="116"/>
      <c r="C81" s="73" t="s">
        <v>158</v>
      </c>
      <c r="D81" s="59" t="s">
        <v>4</v>
      </c>
      <c r="E81" s="115">
        <v>0.41</v>
      </c>
      <c r="F81" s="115">
        <v>0.41</v>
      </c>
      <c r="G81" s="125"/>
      <c r="H81" s="120"/>
      <c r="I81" s="107">
        <v>25874.86</v>
      </c>
      <c r="J81" s="107">
        <v>25874.86</v>
      </c>
      <c r="K81" s="101">
        <v>0</v>
      </c>
      <c r="L81" s="107">
        <v>22517.599999999999</v>
      </c>
      <c r="M81" s="107">
        <f>L81</f>
        <v>22517.599999999999</v>
      </c>
      <c r="N81" s="108">
        <v>0</v>
      </c>
      <c r="O81" s="107">
        <f t="shared" si="31"/>
        <v>-3357.260000000002</v>
      </c>
      <c r="P81" s="107">
        <f t="shared" si="33"/>
        <v>-3357.260000000002</v>
      </c>
      <c r="Q81" s="108">
        <f t="shared" si="32"/>
        <v>0</v>
      </c>
      <c r="R81" s="82" t="s">
        <v>187</v>
      </c>
      <c r="S81" s="60">
        <f t="shared" si="34"/>
        <v>22517.599999999999</v>
      </c>
      <c r="T81" s="60">
        <v>0</v>
      </c>
      <c r="U81" s="60">
        <v>0</v>
      </c>
      <c r="V81" s="60">
        <v>0</v>
      </c>
      <c r="W81" s="116"/>
      <c r="X81" s="116"/>
      <c r="Y81" s="146"/>
      <c r="Z81" s="146"/>
      <c r="AA81" s="147"/>
      <c r="AB81" s="147"/>
      <c r="AC81" s="148"/>
      <c r="AD81" s="149"/>
      <c r="AE81" s="116"/>
      <c r="AF81" s="116"/>
    </row>
    <row r="82" spans="1:32" s="66" customFormat="1" ht="81" customHeight="1" x14ac:dyDescent="0.3">
      <c r="A82" s="64" t="s">
        <v>12</v>
      </c>
      <c r="B82" s="116"/>
      <c r="C82" s="73" t="s">
        <v>159</v>
      </c>
      <c r="D82" s="59" t="s">
        <v>4</v>
      </c>
      <c r="E82" s="115">
        <v>0.61299999999999999</v>
      </c>
      <c r="F82" s="115">
        <v>0.61299999999999999</v>
      </c>
      <c r="G82" s="125"/>
      <c r="H82" s="120"/>
      <c r="I82" s="107">
        <v>336.28</v>
      </c>
      <c r="J82" s="107">
        <v>336.28</v>
      </c>
      <c r="K82" s="101">
        <v>0</v>
      </c>
      <c r="L82" s="107">
        <v>336.28</v>
      </c>
      <c r="M82" s="107">
        <v>336.28</v>
      </c>
      <c r="N82" s="108">
        <v>0</v>
      </c>
      <c r="O82" s="107">
        <f t="shared" si="31"/>
        <v>0</v>
      </c>
      <c r="P82" s="107">
        <f t="shared" si="33"/>
        <v>0</v>
      </c>
      <c r="Q82" s="108">
        <f t="shared" si="32"/>
        <v>0</v>
      </c>
      <c r="R82" s="82"/>
      <c r="S82" s="60">
        <f t="shared" si="34"/>
        <v>336.28</v>
      </c>
      <c r="T82" s="60">
        <v>0</v>
      </c>
      <c r="U82" s="60">
        <v>0</v>
      </c>
      <c r="V82" s="60">
        <v>0</v>
      </c>
      <c r="W82" s="116"/>
      <c r="X82" s="116"/>
      <c r="Y82" s="146"/>
      <c r="Z82" s="146"/>
      <c r="AA82" s="147"/>
      <c r="AB82" s="147"/>
      <c r="AC82" s="148"/>
      <c r="AD82" s="149"/>
      <c r="AE82" s="116"/>
      <c r="AF82" s="116"/>
    </row>
    <row r="83" spans="1:32" s="66" customFormat="1" ht="48" customHeight="1" x14ac:dyDescent="0.3">
      <c r="A83" s="64" t="s">
        <v>13</v>
      </c>
      <c r="B83" s="116"/>
      <c r="C83" s="73" t="s">
        <v>160</v>
      </c>
      <c r="D83" s="59" t="s">
        <v>46</v>
      </c>
      <c r="E83" s="115">
        <v>63</v>
      </c>
      <c r="F83" s="115">
        <v>109</v>
      </c>
      <c r="G83" s="125"/>
      <c r="H83" s="120"/>
      <c r="I83" s="107">
        <v>5111.6099999999997</v>
      </c>
      <c r="J83" s="107">
        <v>5111.6099999999997</v>
      </c>
      <c r="K83" s="101">
        <v>0</v>
      </c>
      <c r="L83" s="107">
        <v>11749</v>
      </c>
      <c r="M83" s="107">
        <f>L83</f>
        <v>11749</v>
      </c>
      <c r="N83" s="108">
        <v>0</v>
      </c>
      <c r="O83" s="107">
        <f t="shared" si="31"/>
        <v>6637.39</v>
      </c>
      <c r="P83" s="107">
        <f t="shared" si="33"/>
        <v>6637.39</v>
      </c>
      <c r="Q83" s="108">
        <f t="shared" si="32"/>
        <v>0</v>
      </c>
      <c r="R83" s="82" t="s">
        <v>188</v>
      </c>
      <c r="S83" s="60">
        <f t="shared" si="34"/>
        <v>11749</v>
      </c>
      <c r="T83" s="60">
        <v>0</v>
      </c>
      <c r="U83" s="60">
        <v>0</v>
      </c>
      <c r="V83" s="60">
        <v>0</v>
      </c>
      <c r="W83" s="116"/>
      <c r="X83" s="116"/>
      <c r="Y83" s="146"/>
      <c r="Z83" s="146"/>
      <c r="AA83" s="147"/>
      <c r="AB83" s="147"/>
      <c r="AC83" s="148"/>
      <c r="AD83" s="149"/>
      <c r="AE83" s="116"/>
      <c r="AF83" s="116"/>
    </row>
    <row r="84" spans="1:32" s="66" customFormat="1" ht="60.75" customHeight="1" x14ac:dyDescent="0.3">
      <c r="A84" s="64" t="s">
        <v>14</v>
      </c>
      <c r="B84" s="116"/>
      <c r="C84" s="73" t="s">
        <v>161</v>
      </c>
      <c r="D84" s="59"/>
      <c r="E84" s="115">
        <v>0.19</v>
      </c>
      <c r="F84" s="115">
        <v>0.19</v>
      </c>
      <c r="G84" s="125"/>
      <c r="H84" s="120"/>
      <c r="I84" s="107">
        <v>115000</v>
      </c>
      <c r="J84" s="107">
        <v>115000</v>
      </c>
      <c r="K84" s="101">
        <v>0</v>
      </c>
      <c r="L84" s="107">
        <v>82325.2</v>
      </c>
      <c r="M84" s="107">
        <f>L84</f>
        <v>82325.2</v>
      </c>
      <c r="N84" s="108">
        <v>0</v>
      </c>
      <c r="O84" s="107">
        <f t="shared" si="31"/>
        <v>-32674.800000000003</v>
      </c>
      <c r="P84" s="107">
        <f t="shared" si="33"/>
        <v>-32674.800000000003</v>
      </c>
      <c r="Q84" s="108">
        <f t="shared" si="32"/>
        <v>0</v>
      </c>
      <c r="R84" s="82" t="s">
        <v>187</v>
      </c>
      <c r="S84" s="60">
        <f t="shared" si="34"/>
        <v>82325.2</v>
      </c>
      <c r="T84" s="60">
        <v>0</v>
      </c>
      <c r="U84" s="60">
        <v>0</v>
      </c>
      <c r="V84" s="60">
        <v>0</v>
      </c>
      <c r="W84" s="116"/>
      <c r="X84" s="116"/>
      <c r="Y84" s="146"/>
      <c r="Z84" s="146"/>
      <c r="AA84" s="147"/>
      <c r="AB84" s="147"/>
      <c r="AC84" s="148"/>
      <c r="AD84" s="149"/>
      <c r="AE84" s="116"/>
      <c r="AF84" s="116"/>
    </row>
    <row r="85" spans="1:32" s="66" customFormat="1" ht="66.75" customHeight="1" x14ac:dyDescent="0.3">
      <c r="A85" s="64" t="s">
        <v>15</v>
      </c>
      <c r="B85" s="116"/>
      <c r="C85" s="73" t="s">
        <v>162</v>
      </c>
      <c r="D85" s="59" t="s">
        <v>46</v>
      </c>
      <c r="E85" s="115">
        <v>2</v>
      </c>
      <c r="F85" s="115">
        <v>2</v>
      </c>
      <c r="G85" s="125"/>
      <c r="H85" s="120"/>
      <c r="I85" s="107">
        <v>18376.68</v>
      </c>
      <c r="J85" s="107">
        <v>18376.68</v>
      </c>
      <c r="K85" s="101">
        <v>0</v>
      </c>
      <c r="L85" s="107">
        <v>18376.68</v>
      </c>
      <c r="M85" s="107">
        <v>18376.68</v>
      </c>
      <c r="N85" s="108">
        <v>0</v>
      </c>
      <c r="O85" s="107">
        <f t="shared" si="31"/>
        <v>0</v>
      </c>
      <c r="P85" s="107">
        <f t="shared" si="33"/>
        <v>0</v>
      </c>
      <c r="Q85" s="108">
        <f t="shared" si="32"/>
        <v>0</v>
      </c>
      <c r="R85" s="26"/>
      <c r="S85" s="60">
        <f t="shared" si="34"/>
        <v>18376.68</v>
      </c>
      <c r="T85" s="60">
        <v>0</v>
      </c>
      <c r="U85" s="60">
        <v>0</v>
      </c>
      <c r="V85" s="60">
        <v>0</v>
      </c>
      <c r="W85" s="116"/>
      <c r="X85" s="116"/>
      <c r="Y85" s="146"/>
      <c r="Z85" s="146"/>
      <c r="AA85" s="147"/>
      <c r="AB85" s="147"/>
      <c r="AC85" s="148"/>
      <c r="AD85" s="149"/>
      <c r="AE85" s="116"/>
      <c r="AF85" s="116"/>
    </row>
    <row r="86" spans="1:32" s="66" customFormat="1" ht="31.5" customHeight="1" x14ac:dyDescent="0.3">
      <c r="A86" s="64"/>
      <c r="B86" s="116"/>
      <c r="C86" s="79" t="s">
        <v>120</v>
      </c>
      <c r="D86" s="59"/>
      <c r="E86" s="99"/>
      <c r="F86" s="115"/>
      <c r="G86" s="125"/>
      <c r="H86" s="120"/>
      <c r="I86" s="78">
        <f>SUM(I87:I97)</f>
        <v>31278.57</v>
      </c>
      <c r="J86" s="78">
        <f t="shared" ref="J86:Q86" si="35">SUM(J87:J97)</f>
        <v>31278.57</v>
      </c>
      <c r="K86" s="78">
        <f t="shared" si="35"/>
        <v>0</v>
      </c>
      <c r="L86" s="78">
        <f t="shared" si="35"/>
        <v>82581.368000000017</v>
      </c>
      <c r="M86" s="78">
        <f t="shared" si="35"/>
        <v>82581.368000000017</v>
      </c>
      <c r="N86" s="78">
        <f t="shared" si="35"/>
        <v>0</v>
      </c>
      <c r="O86" s="78">
        <f t="shared" si="35"/>
        <v>51302.798000000003</v>
      </c>
      <c r="P86" s="78">
        <f t="shared" si="35"/>
        <v>51302.798000000003</v>
      </c>
      <c r="Q86" s="78">
        <f t="shared" si="35"/>
        <v>0</v>
      </c>
      <c r="R86" s="78"/>
      <c r="S86" s="78">
        <f>SUM(S87:S89)</f>
        <v>31278.57</v>
      </c>
      <c r="T86" s="78">
        <f>SUM(T87:T89)</f>
        <v>0</v>
      </c>
      <c r="U86" s="78">
        <f>SUM(U87:U89)</f>
        <v>0</v>
      </c>
      <c r="V86" s="78">
        <f>SUM(V87:V89)</f>
        <v>0</v>
      </c>
      <c r="W86" s="116"/>
      <c r="X86" s="116"/>
      <c r="Y86" s="146"/>
      <c r="Z86" s="146"/>
      <c r="AA86" s="147"/>
      <c r="AB86" s="147"/>
      <c r="AC86" s="148"/>
      <c r="AD86" s="149"/>
      <c r="AE86" s="116"/>
      <c r="AF86" s="116"/>
    </row>
    <row r="87" spans="1:32" s="66" customFormat="1" ht="150.75" customHeight="1" x14ac:dyDescent="0.3">
      <c r="A87" s="64" t="s">
        <v>16</v>
      </c>
      <c r="B87" s="116"/>
      <c r="C87" s="68" t="s">
        <v>163</v>
      </c>
      <c r="D87" s="59" t="s">
        <v>46</v>
      </c>
      <c r="E87" s="115">
        <v>1</v>
      </c>
      <c r="F87" s="115">
        <v>1</v>
      </c>
      <c r="G87" s="125"/>
      <c r="H87" s="120"/>
      <c r="I87" s="71">
        <v>14500</v>
      </c>
      <c r="J87" s="71">
        <v>14500</v>
      </c>
      <c r="K87" s="61">
        <v>0</v>
      </c>
      <c r="L87" s="71">
        <v>14500</v>
      </c>
      <c r="M87" s="71">
        <v>14500</v>
      </c>
      <c r="N87" s="61">
        <v>0</v>
      </c>
      <c r="O87" s="62">
        <f>M87-J87</f>
        <v>0</v>
      </c>
      <c r="P87" s="62">
        <f>O87-N87</f>
        <v>0</v>
      </c>
      <c r="Q87" s="61">
        <f t="shared" si="32"/>
        <v>0</v>
      </c>
      <c r="R87" s="26"/>
      <c r="S87" s="60">
        <f>L87</f>
        <v>14500</v>
      </c>
      <c r="T87" s="63">
        <v>0</v>
      </c>
      <c r="U87" s="63">
        <v>0</v>
      </c>
      <c r="V87" s="63">
        <v>0</v>
      </c>
      <c r="W87" s="116"/>
      <c r="X87" s="116"/>
      <c r="Y87" s="146"/>
      <c r="Z87" s="146"/>
      <c r="AA87" s="147"/>
      <c r="AB87" s="147"/>
      <c r="AC87" s="148"/>
      <c r="AD87" s="149"/>
      <c r="AE87" s="116"/>
      <c r="AF87" s="116"/>
    </row>
    <row r="88" spans="1:32" s="66" customFormat="1" ht="45" customHeight="1" x14ac:dyDescent="0.3">
      <c r="A88" s="64" t="s">
        <v>17</v>
      </c>
      <c r="B88" s="116"/>
      <c r="C88" s="68" t="s">
        <v>164</v>
      </c>
      <c r="D88" s="59" t="s">
        <v>46</v>
      </c>
      <c r="E88" s="115">
        <v>1</v>
      </c>
      <c r="F88" s="115">
        <v>1</v>
      </c>
      <c r="G88" s="125"/>
      <c r="H88" s="120"/>
      <c r="I88" s="71">
        <v>7850</v>
      </c>
      <c r="J88" s="71">
        <v>7850</v>
      </c>
      <c r="K88" s="61">
        <v>0</v>
      </c>
      <c r="L88" s="71">
        <v>7850</v>
      </c>
      <c r="M88" s="71">
        <v>7850</v>
      </c>
      <c r="N88" s="61">
        <v>0</v>
      </c>
      <c r="O88" s="62">
        <f t="shared" ref="O88:O89" si="36">M88-J88</f>
        <v>0</v>
      </c>
      <c r="P88" s="62">
        <f>O88-N88</f>
        <v>0</v>
      </c>
      <c r="Q88" s="61">
        <f t="shared" si="32"/>
        <v>0</v>
      </c>
      <c r="R88" s="26"/>
      <c r="S88" s="60">
        <f>L88</f>
        <v>7850</v>
      </c>
      <c r="T88" s="63">
        <v>0</v>
      </c>
      <c r="U88" s="63">
        <v>0</v>
      </c>
      <c r="V88" s="63">
        <v>0</v>
      </c>
      <c r="W88" s="116"/>
      <c r="X88" s="116"/>
      <c r="Y88" s="146"/>
      <c r="Z88" s="146"/>
      <c r="AA88" s="147"/>
      <c r="AB88" s="147"/>
      <c r="AC88" s="148"/>
      <c r="AD88" s="149"/>
      <c r="AE88" s="116"/>
      <c r="AF88" s="116"/>
    </row>
    <row r="89" spans="1:32" s="66" customFormat="1" ht="65.25" customHeight="1" x14ac:dyDescent="0.3">
      <c r="A89" s="64" t="s">
        <v>18</v>
      </c>
      <c r="B89" s="116"/>
      <c r="C89" s="67" t="s">
        <v>165</v>
      </c>
      <c r="D89" s="59" t="s">
        <v>46</v>
      </c>
      <c r="E89" s="115">
        <v>1</v>
      </c>
      <c r="F89" s="115">
        <v>1</v>
      </c>
      <c r="G89" s="125"/>
      <c r="H89" s="120"/>
      <c r="I89" s="75">
        <v>8928.57</v>
      </c>
      <c r="J89" s="75">
        <v>8928.57</v>
      </c>
      <c r="K89" s="61">
        <v>0</v>
      </c>
      <c r="L89" s="75">
        <v>8928.57</v>
      </c>
      <c r="M89" s="75">
        <v>8928.57</v>
      </c>
      <c r="N89" s="61">
        <v>0</v>
      </c>
      <c r="O89" s="62">
        <f t="shared" si="36"/>
        <v>0</v>
      </c>
      <c r="P89" s="62">
        <f>O89</f>
        <v>0</v>
      </c>
      <c r="Q89" s="61">
        <f t="shared" si="32"/>
        <v>0</v>
      </c>
      <c r="R89" s="26"/>
      <c r="S89" s="60">
        <f>L89</f>
        <v>8928.57</v>
      </c>
      <c r="T89" s="63">
        <v>0</v>
      </c>
      <c r="U89" s="63">
        <v>0</v>
      </c>
      <c r="V89" s="63">
        <v>0</v>
      </c>
      <c r="W89" s="116"/>
      <c r="X89" s="116"/>
      <c r="Y89" s="146"/>
      <c r="Z89" s="146"/>
      <c r="AA89" s="147"/>
      <c r="AB89" s="147"/>
      <c r="AC89" s="148"/>
      <c r="AD89" s="149"/>
      <c r="AE89" s="116"/>
      <c r="AF89" s="116"/>
    </row>
    <row r="90" spans="1:32" s="66" customFormat="1" ht="65.25" customHeight="1" x14ac:dyDescent="0.3">
      <c r="A90" s="64"/>
      <c r="B90" s="116"/>
      <c r="C90" s="109" t="s">
        <v>166</v>
      </c>
      <c r="D90" s="59" t="s">
        <v>46</v>
      </c>
      <c r="E90" s="115">
        <v>0</v>
      </c>
      <c r="F90" s="115">
        <v>6</v>
      </c>
      <c r="G90" s="125"/>
      <c r="H90" s="120"/>
      <c r="I90" s="75">
        <v>0</v>
      </c>
      <c r="J90" s="75">
        <v>0</v>
      </c>
      <c r="K90" s="61">
        <v>0</v>
      </c>
      <c r="L90" s="75">
        <v>4239.6000000000004</v>
      </c>
      <c r="M90" s="75">
        <v>4239.6000000000004</v>
      </c>
      <c r="N90" s="61">
        <v>0</v>
      </c>
      <c r="O90" s="62">
        <f>L90-I90</f>
        <v>4239.6000000000004</v>
      </c>
      <c r="P90" s="62">
        <f>L90-I90</f>
        <v>4239.6000000000004</v>
      </c>
      <c r="Q90" s="61">
        <f t="shared" si="32"/>
        <v>0</v>
      </c>
      <c r="R90" s="82" t="s">
        <v>186</v>
      </c>
      <c r="S90" s="60"/>
      <c r="T90" s="63"/>
      <c r="U90" s="63"/>
      <c r="V90" s="63"/>
      <c r="W90" s="116"/>
      <c r="X90" s="116"/>
      <c r="Y90" s="146"/>
      <c r="Z90" s="146"/>
      <c r="AA90" s="147"/>
      <c r="AB90" s="147"/>
      <c r="AC90" s="148"/>
      <c r="AD90" s="149"/>
      <c r="AE90" s="116"/>
      <c r="AF90" s="116"/>
    </row>
    <row r="91" spans="1:32" s="66" customFormat="1" ht="65.25" customHeight="1" x14ac:dyDescent="0.3">
      <c r="A91" s="64"/>
      <c r="B91" s="116"/>
      <c r="C91" s="109" t="s">
        <v>167</v>
      </c>
      <c r="D91" s="59" t="s">
        <v>46</v>
      </c>
      <c r="E91" s="115">
        <v>0</v>
      </c>
      <c r="F91" s="115">
        <v>1</v>
      </c>
      <c r="G91" s="125"/>
      <c r="H91" s="120"/>
      <c r="I91" s="75">
        <v>0</v>
      </c>
      <c r="J91" s="75">
        <v>0</v>
      </c>
      <c r="K91" s="61">
        <v>0</v>
      </c>
      <c r="L91" s="75">
        <v>13799.8</v>
      </c>
      <c r="M91" s="75">
        <v>13799.8</v>
      </c>
      <c r="N91" s="61">
        <v>0</v>
      </c>
      <c r="O91" s="62">
        <f t="shared" ref="O91:O97" si="37">L91-I91</f>
        <v>13799.8</v>
      </c>
      <c r="P91" s="62">
        <f t="shared" ref="P91:P97" si="38">L91-I91</f>
        <v>13799.8</v>
      </c>
      <c r="Q91" s="61">
        <f t="shared" si="32"/>
        <v>0</v>
      </c>
      <c r="R91" s="82" t="s">
        <v>186</v>
      </c>
      <c r="S91" s="60"/>
      <c r="T91" s="63"/>
      <c r="U91" s="63"/>
      <c r="V91" s="63"/>
      <c r="W91" s="116"/>
      <c r="X91" s="116"/>
      <c r="Y91" s="146"/>
      <c r="Z91" s="146"/>
      <c r="AA91" s="147"/>
      <c r="AB91" s="147"/>
      <c r="AC91" s="148"/>
      <c r="AD91" s="149"/>
      <c r="AE91" s="116"/>
      <c r="AF91" s="116"/>
    </row>
    <row r="92" spans="1:32" s="66" customFormat="1" ht="65.25" customHeight="1" x14ac:dyDescent="0.3">
      <c r="A92" s="64"/>
      <c r="B92" s="116"/>
      <c r="C92" s="109" t="s">
        <v>168</v>
      </c>
      <c r="D92" s="59" t="s">
        <v>46</v>
      </c>
      <c r="E92" s="115">
        <v>0</v>
      </c>
      <c r="F92" s="115">
        <v>1</v>
      </c>
      <c r="G92" s="125"/>
      <c r="H92" s="120"/>
      <c r="I92" s="75">
        <v>0</v>
      </c>
      <c r="J92" s="75">
        <v>0</v>
      </c>
      <c r="K92" s="61">
        <v>0</v>
      </c>
      <c r="L92" s="75">
        <v>8899.7999999999993</v>
      </c>
      <c r="M92" s="75">
        <v>8899.7999999999993</v>
      </c>
      <c r="N92" s="61">
        <v>0</v>
      </c>
      <c r="O92" s="62">
        <f t="shared" si="37"/>
        <v>8899.7999999999993</v>
      </c>
      <c r="P92" s="62">
        <f t="shared" si="38"/>
        <v>8899.7999999999993</v>
      </c>
      <c r="Q92" s="61">
        <f t="shared" si="32"/>
        <v>0</v>
      </c>
      <c r="R92" s="82" t="s">
        <v>186</v>
      </c>
      <c r="S92" s="60"/>
      <c r="T92" s="63"/>
      <c r="U92" s="63"/>
      <c r="V92" s="63"/>
      <c r="W92" s="116"/>
      <c r="X92" s="116"/>
      <c r="Y92" s="146"/>
      <c r="Z92" s="146"/>
      <c r="AA92" s="147"/>
      <c r="AB92" s="147"/>
      <c r="AC92" s="148"/>
      <c r="AD92" s="149"/>
      <c r="AE92" s="116"/>
      <c r="AF92" s="116"/>
    </row>
    <row r="93" spans="1:32" s="66" customFormat="1" ht="65.25" customHeight="1" x14ac:dyDescent="0.3">
      <c r="A93" s="64"/>
      <c r="B93" s="116"/>
      <c r="C93" s="109" t="s">
        <v>169</v>
      </c>
      <c r="D93" s="59" t="s">
        <v>46</v>
      </c>
      <c r="E93" s="115">
        <v>0</v>
      </c>
      <c r="F93" s="115">
        <v>1</v>
      </c>
      <c r="G93" s="125"/>
      <c r="H93" s="120"/>
      <c r="I93" s="75">
        <v>0</v>
      </c>
      <c r="J93" s="75">
        <v>0</v>
      </c>
      <c r="K93" s="61">
        <v>0</v>
      </c>
      <c r="L93" s="75">
        <v>571.78</v>
      </c>
      <c r="M93" s="75">
        <v>571.78</v>
      </c>
      <c r="N93" s="61">
        <v>0</v>
      </c>
      <c r="O93" s="62">
        <f t="shared" si="37"/>
        <v>571.78</v>
      </c>
      <c r="P93" s="62">
        <f t="shared" si="38"/>
        <v>571.78</v>
      </c>
      <c r="Q93" s="61">
        <f t="shared" si="32"/>
        <v>0</v>
      </c>
      <c r="R93" s="82" t="s">
        <v>186</v>
      </c>
      <c r="S93" s="60"/>
      <c r="T93" s="63"/>
      <c r="U93" s="63"/>
      <c r="V93" s="63"/>
      <c r="W93" s="116"/>
      <c r="X93" s="116"/>
      <c r="Y93" s="146"/>
      <c r="Z93" s="146"/>
      <c r="AA93" s="147"/>
      <c r="AB93" s="147"/>
      <c r="AC93" s="148"/>
      <c r="AD93" s="149"/>
      <c r="AE93" s="116"/>
      <c r="AF93" s="116"/>
    </row>
    <row r="94" spans="1:32" s="66" customFormat="1" ht="65.25" customHeight="1" x14ac:dyDescent="0.3">
      <c r="A94" s="64"/>
      <c r="B94" s="116"/>
      <c r="C94" s="109" t="s">
        <v>170</v>
      </c>
      <c r="D94" s="59" t="s">
        <v>46</v>
      </c>
      <c r="E94" s="115">
        <v>0</v>
      </c>
      <c r="F94" s="115">
        <v>8</v>
      </c>
      <c r="G94" s="125"/>
      <c r="H94" s="120"/>
      <c r="I94" s="75">
        <v>0</v>
      </c>
      <c r="J94" s="75">
        <v>0</v>
      </c>
      <c r="K94" s="61">
        <v>0</v>
      </c>
      <c r="L94" s="75">
        <v>7772.8879999999999</v>
      </c>
      <c r="M94" s="75">
        <v>7772.8879999999999</v>
      </c>
      <c r="N94" s="61">
        <v>0</v>
      </c>
      <c r="O94" s="62">
        <f t="shared" si="37"/>
        <v>7772.8879999999999</v>
      </c>
      <c r="P94" s="62">
        <f t="shared" si="38"/>
        <v>7772.8879999999999</v>
      </c>
      <c r="Q94" s="61">
        <f t="shared" si="32"/>
        <v>0</v>
      </c>
      <c r="R94" s="82" t="s">
        <v>186</v>
      </c>
      <c r="S94" s="60"/>
      <c r="T94" s="63"/>
      <c r="U94" s="63"/>
      <c r="V94" s="63"/>
      <c r="W94" s="116"/>
      <c r="X94" s="116"/>
      <c r="Y94" s="146"/>
      <c r="Z94" s="146"/>
      <c r="AA94" s="147"/>
      <c r="AB94" s="147"/>
      <c r="AC94" s="148"/>
      <c r="AD94" s="149"/>
      <c r="AE94" s="116"/>
      <c r="AF94" s="116"/>
    </row>
    <row r="95" spans="1:32" s="66" customFormat="1" ht="65.25" customHeight="1" x14ac:dyDescent="0.3">
      <c r="A95" s="64"/>
      <c r="B95" s="116"/>
      <c r="C95" s="109" t="s">
        <v>171</v>
      </c>
      <c r="D95" s="59" t="s">
        <v>46</v>
      </c>
      <c r="E95" s="115">
        <v>0</v>
      </c>
      <c r="F95" s="115">
        <v>2</v>
      </c>
      <c r="G95" s="125"/>
      <c r="H95" s="120"/>
      <c r="I95" s="75">
        <v>0</v>
      </c>
      <c r="J95" s="75">
        <v>0</v>
      </c>
      <c r="K95" s="61">
        <v>0</v>
      </c>
      <c r="L95" s="75">
        <v>5719.68</v>
      </c>
      <c r="M95" s="75">
        <v>5719.68</v>
      </c>
      <c r="N95" s="61">
        <v>0</v>
      </c>
      <c r="O95" s="62">
        <f t="shared" si="37"/>
        <v>5719.68</v>
      </c>
      <c r="P95" s="62">
        <f t="shared" si="38"/>
        <v>5719.68</v>
      </c>
      <c r="Q95" s="61">
        <f t="shared" si="32"/>
        <v>0</v>
      </c>
      <c r="R95" s="82" t="s">
        <v>186</v>
      </c>
      <c r="S95" s="60"/>
      <c r="T95" s="63"/>
      <c r="U95" s="63"/>
      <c r="V95" s="63"/>
      <c r="W95" s="116"/>
      <c r="X95" s="116"/>
      <c r="Y95" s="146"/>
      <c r="Z95" s="146"/>
      <c r="AA95" s="147"/>
      <c r="AB95" s="147"/>
      <c r="AC95" s="148"/>
      <c r="AD95" s="149"/>
      <c r="AE95" s="116"/>
      <c r="AF95" s="116"/>
    </row>
    <row r="96" spans="1:32" s="66" customFormat="1" ht="65.25" customHeight="1" x14ac:dyDescent="0.3">
      <c r="A96" s="64"/>
      <c r="B96" s="116"/>
      <c r="C96" s="109" t="s">
        <v>172</v>
      </c>
      <c r="D96" s="59" t="s">
        <v>46</v>
      </c>
      <c r="E96" s="115">
        <v>0</v>
      </c>
      <c r="F96" s="115">
        <v>8</v>
      </c>
      <c r="G96" s="125"/>
      <c r="H96" s="120"/>
      <c r="I96" s="75">
        <v>0</v>
      </c>
      <c r="J96" s="75">
        <v>0</v>
      </c>
      <c r="K96" s="61">
        <v>0</v>
      </c>
      <c r="L96" s="75">
        <v>1465</v>
      </c>
      <c r="M96" s="75">
        <v>1465</v>
      </c>
      <c r="N96" s="61">
        <v>0</v>
      </c>
      <c r="O96" s="62">
        <f t="shared" si="37"/>
        <v>1465</v>
      </c>
      <c r="P96" s="62">
        <f t="shared" si="38"/>
        <v>1465</v>
      </c>
      <c r="Q96" s="61">
        <f t="shared" si="32"/>
        <v>0</v>
      </c>
      <c r="R96" s="82" t="s">
        <v>186</v>
      </c>
      <c r="S96" s="60"/>
      <c r="T96" s="63"/>
      <c r="U96" s="63"/>
      <c r="V96" s="63"/>
      <c r="W96" s="116"/>
      <c r="X96" s="116"/>
      <c r="Y96" s="146"/>
      <c r="Z96" s="146"/>
      <c r="AA96" s="147"/>
      <c r="AB96" s="147"/>
      <c r="AC96" s="148"/>
      <c r="AD96" s="149"/>
      <c r="AE96" s="116"/>
      <c r="AF96" s="116"/>
    </row>
    <row r="97" spans="1:32" s="66" customFormat="1" ht="65.25" customHeight="1" x14ac:dyDescent="0.3">
      <c r="A97" s="64"/>
      <c r="B97" s="116"/>
      <c r="C97" s="109" t="s">
        <v>173</v>
      </c>
      <c r="D97" s="59" t="s">
        <v>46</v>
      </c>
      <c r="E97" s="115">
        <v>0</v>
      </c>
      <c r="F97" s="115">
        <v>68</v>
      </c>
      <c r="G97" s="125"/>
      <c r="H97" s="120"/>
      <c r="I97" s="75">
        <v>0</v>
      </c>
      <c r="J97" s="75">
        <v>0</v>
      </c>
      <c r="K97" s="61">
        <v>0</v>
      </c>
      <c r="L97" s="75">
        <v>8834.25</v>
      </c>
      <c r="M97" s="75">
        <v>8834.25</v>
      </c>
      <c r="N97" s="61">
        <v>0</v>
      </c>
      <c r="O97" s="62">
        <f t="shared" si="37"/>
        <v>8834.25</v>
      </c>
      <c r="P97" s="62">
        <f t="shared" si="38"/>
        <v>8834.25</v>
      </c>
      <c r="Q97" s="61">
        <f t="shared" si="32"/>
        <v>0</v>
      </c>
      <c r="R97" s="82" t="s">
        <v>186</v>
      </c>
      <c r="S97" s="60"/>
      <c r="T97" s="63"/>
      <c r="U97" s="63"/>
      <c r="V97" s="63"/>
      <c r="W97" s="116"/>
      <c r="X97" s="116"/>
      <c r="Y97" s="146"/>
      <c r="Z97" s="146"/>
      <c r="AA97" s="147"/>
      <c r="AB97" s="147"/>
      <c r="AC97" s="148"/>
      <c r="AD97" s="149"/>
      <c r="AE97" s="116"/>
      <c r="AF97" s="116"/>
    </row>
    <row r="98" spans="1:32" s="66" customFormat="1" ht="25.5" customHeight="1" x14ac:dyDescent="0.3">
      <c r="A98" s="64"/>
      <c r="B98" s="116"/>
      <c r="C98" s="80" t="s">
        <v>3</v>
      </c>
      <c r="D98" s="59"/>
      <c r="E98" s="99"/>
      <c r="F98" s="115"/>
      <c r="G98" s="125"/>
      <c r="H98" s="120"/>
      <c r="I98" s="78">
        <f>I99</f>
        <v>16700</v>
      </c>
      <c r="J98" s="78">
        <f t="shared" ref="J98:Q98" si="39">J99</f>
        <v>16700</v>
      </c>
      <c r="K98" s="78">
        <f t="shared" si="39"/>
        <v>0</v>
      </c>
      <c r="L98" s="78">
        <f t="shared" si="39"/>
        <v>16700</v>
      </c>
      <c r="M98" s="78">
        <f t="shared" si="39"/>
        <v>16700</v>
      </c>
      <c r="N98" s="78">
        <f t="shared" si="39"/>
        <v>0</v>
      </c>
      <c r="O98" s="78">
        <f t="shared" si="39"/>
        <v>0</v>
      </c>
      <c r="P98" s="78">
        <f t="shared" si="39"/>
        <v>0</v>
      </c>
      <c r="Q98" s="78">
        <f t="shared" si="39"/>
        <v>0</v>
      </c>
      <c r="R98" s="78"/>
      <c r="S98" s="78">
        <f>+S99</f>
        <v>0</v>
      </c>
      <c r="T98" s="78">
        <v>0</v>
      </c>
      <c r="U98" s="78">
        <v>0</v>
      </c>
      <c r="V98" s="78">
        <v>0</v>
      </c>
      <c r="W98" s="116"/>
      <c r="X98" s="116"/>
      <c r="Y98" s="146"/>
      <c r="Z98" s="146"/>
      <c r="AA98" s="147"/>
      <c r="AB98" s="147"/>
      <c r="AC98" s="148"/>
      <c r="AD98" s="149"/>
      <c r="AE98" s="116"/>
      <c r="AF98" s="116"/>
    </row>
    <row r="99" spans="1:32" s="66" customFormat="1" ht="68.25" customHeight="1" x14ac:dyDescent="0.3">
      <c r="A99" s="64" t="s">
        <v>9</v>
      </c>
      <c r="B99" s="116"/>
      <c r="C99" s="69" t="s">
        <v>174</v>
      </c>
      <c r="D99" s="8" t="s">
        <v>47</v>
      </c>
      <c r="E99" s="99">
        <v>1</v>
      </c>
      <c r="F99" s="115">
        <v>1</v>
      </c>
      <c r="G99" s="125"/>
      <c r="H99" s="120"/>
      <c r="I99" s="74">
        <v>16700</v>
      </c>
      <c r="J99" s="74">
        <v>16700</v>
      </c>
      <c r="K99" s="61">
        <v>0</v>
      </c>
      <c r="L99" s="74">
        <v>16700</v>
      </c>
      <c r="M99" s="74">
        <v>16700</v>
      </c>
      <c r="N99" s="61">
        <v>0</v>
      </c>
      <c r="O99" s="62">
        <f t="shared" si="31"/>
        <v>0</v>
      </c>
      <c r="P99" s="62">
        <f t="shared" si="31"/>
        <v>0</v>
      </c>
      <c r="Q99" s="61">
        <f t="shared" si="32"/>
        <v>0</v>
      </c>
      <c r="R99" s="26"/>
      <c r="S99" s="60">
        <v>0</v>
      </c>
      <c r="T99" s="63">
        <f>SUM(T110:T112)</f>
        <v>0</v>
      </c>
      <c r="U99" s="63">
        <f>SUM(U110:U112)</f>
        <v>0</v>
      </c>
      <c r="V99" s="63">
        <f>SUM(V110:V112)</f>
        <v>0</v>
      </c>
      <c r="W99" s="116"/>
      <c r="X99" s="116"/>
      <c r="Y99" s="146"/>
      <c r="Z99" s="146"/>
      <c r="AA99" s="147"/>
      <c r="AB99" s="147"/>
      <c r="AC99" s="148"/>
      <c r="AD99" s="149"/>
      <c r="AE99" s="116"/>
      <c r="AF99" s="116"/>
    </row>
    <row r="100" spans="1:32" ht="33" customHeight="1" x14ac:dyDescent="0.3">
      <c r="A100" s="29"/>
      <c r="B100" s="116"/>
      <c r="C100" s="30" t="s">
        <v>175</v>
      </c>
      <c r="D100" s="28" t="s">
        <v>2</v>
      </c>
      <c r="E100" s="28" t="s">
        <v>2</v>
      </c>
      <c r="F100" s="28" t="s">
        <v>2</v>
      </c>
      <c r="G100" s="125"/>
      <c r="H100" s="120"/>
      <c r="I100" s="13">
        <f>I73+I77+I86+I98+I69</f>
        <v>487102.48000000004</v>
      </c>
      <c r="J100" s="13">
        <f t="shared" ref="J100:Q100" si="40">J73+J77+J86+J98+J69</f>
        <v>487102.48000000004</v>
      </c>
      <c r="K100" s="13">
        <f t="shared" si="40"/>
        <v>0</v>
      </c>
      <c r="L100" s="13">
        <f t="shared" si="40"/>
        <v>499284.15800000005</v>
      </c>
      <c r="M100" s="13">
        <f t="shared" si="40"/>
        <v>499284.15800000005</v>
      </c>
      <c r="N100" s="13">
        <f t="shared" si="40"/>
        <v>0</v>
      </c>
      <c r="O100" s="13">
        <f t="shared" si="40"/>
        <v>12181.678</v>
      </c>
      <c r="P100" s="13">
        <f t="shared" si="40"/>
        <v>12181.678</v>
      </c>
      <c r="Q100" s="13">
        <f t="shared" si="40"/>
        <v>0</v>
      </c>
      <c r="R100" s="13"/>
      <c r="S100" s="13">
        <v>0</v>
      </c>
      <c r="T100" s="13">
        <f>T73+T77</f>
        <v>0</v>
      </c>
      <c r="U100" s="13">
        <f>U73+U77</f>
        <v>0</v>
      </c>
      <c r="V100" s="13">
        <f>V73+V77+V86+V98</f>
        <v>0</v>
      </c>
      <c r="W100" s="116"/>
      <c r="X100" s="116"/>
      <c r="Y100" s="146"/>
      <c r="Z100" s="146"/>
      <c r="AA100" s="147"/>
      <c r="AB100" s="147"/>
      <c r="AC100" s="148"/>
      <c r="AD100" s="149"/>
      <c r="AE100" s="116"/>
      <c r="AF100" s="116"/>
    </row>
    <row r="101" spans="1:32" s="1" customFormat="1" ht="42.75" customHeight="1" x14ac:dyDescent="0.25">
      <c r="A101" s="8"/>
      <c r="B101" s="116"/>
      <c r="C101" s="27" t="s">
        <v>176</v>
      </c>
      <c r="D101" s="16"/>
      <c r="E101" s="16"/>
      <c r="F101" s="16"/>
      <c r="G101" s="126"/>
      <c r="H101" s="121"/>
      <c r="I101" s="13">
        <f t="shared" ref="I101:N101" si="41">I67+I100</f>
        <v>1527905.2575714288</v>
      </c>
      <c r="J101" s="18">
        <f t="shared" si="41"/>
        <v>1527905.2575714288</v>
      </c>
      <c r="K101" s="18">
        <f t="shared" si="41"/>
        <v>0</v>
      </c>
      <c r="L101" s="13">
        <v>1560668.6</v>
      </c>
      <c r="M101" s="18">
        <v>1560668.6</v>
      </c>
      <c r="N101" s="18">
        <f t="shared" si="41"/>
        <v>0</v>
      </c>
      <c r="O101" s="13">
        <f>L101-I101</f>
        <v>32763.342428571312</v>
      </c>
      <c r="P101" s="18">
        <f>P100+P67</f>
        <v>32763.338000000011</v>
      </c>
      <c r="Q101" s="18">
        <f>N101-K101</f>
        <v>0</v>
      </c>
      <c r="R101" s="13"/>
      <c r="S101" s="13">
        <v>0</v>
      </c>
      <c r="T101" s="13">
        <f>T67+T100</f>
        <v>0</v>
      </c>
      <c r="U101" s="13">
        <f>U67+U100</f>
        <v>0</v>
      </c>
      <c r="V101" s="13">
        <f>V67+V100</f>
        <v>0</v>
      </c>
      <c r="W101" s="116"/>
      <c r="X101" s="116"/>
      <c r="Y101" s="146"/>
      <c r="Z101" s="146"/>
      <c r="AA101" s="147"/>
      <c r="AB101" s="147"/>
      <c r="AC101" s="148"/>
      <c r="AD101" s="149"/>
      <c r="AE101" s="116"/>
      <c r="AF101" s="116"/>
    </row>
    <row r="102" spans="1:32" s="10" customFormat="1" ht="25.5" customHeight="1" x14ac:dyDescent="0.3">
      <c r="A102" s="21"/>
      <c r="B102" s="31"/>
      <c r="C102" s="122" t="s">
        <v>177</v>
      </c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16"/>
      <c r="AF102" s="116"/>
    </row>
    <row r="103" spans="1:32" s="10" customFormat="1" ht="25.5" customHeight="1" x14ac:dyDescent="0.3">
      <c r="A103" s="8"/>
      <c r="B103" s="31"/>
      <c r="C103" s="117" t="s">
        <v>178</v>
      </c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6"/>
      <c r="AF103" s="116"/>
    </row>
    <row r="104" spans="1:32" s="10" customFormat="1" ht="61.5" customHeight="1" x14ac:dyDescent="0.3">
      <c r="A104" s="15">
        <v>6</v>
      </c>
      <c r="B104" s="31"/>
      <c r="C104" s="69" t="s">
        <v>179</v>
      </c>
      <c r="D104" s="59" t="s">
        <v>7</v>
      </c>
      <c r="E104" s="70">
        <v>350</v>
      </c>
      <c r="F104" s="70">
        <v>350</v>
      </c>
      <c r="G104" s="91"/>
      <c r="H104" s="92"/>
      <c r="I104" s="71">
        <v>4210.09</v>
      </c>
      <c r="J104" s="71">
        <v>4210.09</v>
      </c>
      <c r="K104" s="56">
        <v>0</v>
      </c>
      <c r="L104" s="71">
        <f>I104</f>
        <v>4210.09</v>
      </c>
      <c r="M104" s="71">
        <f>J104</f>
        <v>4210.09</v>
      </c>
      <c r="N104" s="56">
        <v>0</v>
      </c>
      <c r="O104" s="55">
        <f>M104-J104</f>
        <v>0</v>
      </c>
      <c r="P104" s="71">
        <f>O104</f>
        <v>0</v>
      </c>
      <c r="Q104" s="57">
        <f>N104-K104</f>
        <v>0</v>
      </c>
      <c r="R104" s="82"/>
      <c r="S104" s="71">
        <v>0</v>
      </c>
      <c r="T104" s="20">
        <v>0</v>
      </c>
      <c r="U104" s="20">
        <v>0</v>
      </c>
      <c r="V104" s="20">
        <v>0</v>
      </c>
      <c r="W104" s="97"/>
      <c r="X104" s="97"/>
      <c r="Y104" s="97"/>
      <c r="Z104" s="97"/>
      <c r="AA104" s="97"/>
      <c r="AB104" s="97"/>
      <c r="AC104" s="97"/>
      <c r="AD104" s="89"/>
      <c r="AE104" s="116"/>
      <c r="AF104" s="116"/>
    </row>
    <row r="105" spans="1:32" s="10" customFormat="1" ht="69" customHeight="1" x14ac:dyDescent="0.3">
      <c r="A105" s="15">
        <v>8</v>
      </c>
      <c r="B105" s="31"/>
      <c r="C105" s="69" t="s">
        <v>180</v>
      </c>
      <c r="D105" s="8" t="s">
        <v>7</v>
      </c>
      <c r="E105" s="70">
        <v>0.95</v>
      </c>
      <c r="F105" s="70">
        <v>0.95</v>
      </c>
      <c r="G105" s="93"/>
      <c r="H105" s="94"/>
      <c r="I105" s="71">
        <v>1401.79</v>
      </c>
      <c r="J105" s="71">
        <v>1401.79</v>
      </c>
      <c r="K105" s="56">
        <v>0</v>
      </c>
      <c r="L105" s="71">
        <f>I105</f>
        <v>1401.79</v>
      </c>
      <c r="M105" s="71">
        <f>J105</f>
        <v>1401.79</v>
      </c>
      <c r="N105" s="56">
        <v>0</v>
      </c>
      <c r="O105" s="55">
        <f t="shared" ref="O105" si="42">M105-J105</f>
        <v>0</v>
      </c>
      <c r="P105" s="71">
        <f t="shared" ref="P105" si="43">O105</f>
        <v>0</v>
      </c>
      <c r="Q105" s="57">
        <f>N105-K105</f>
        <v>0</v>
      </c>
      <c r="R105" s="82"/>
      <c r="S105" s="71">
        <v>0</v>
      </c>
      <c r="T105" s="20">
        <v>0</v>
      </c>
      <c r="U105" s="20">
        <v>0</v>
      </c>
      <c r="V105" s="20">
        <v>0</v>
      </c>
      <c r="W105" s="97"/>
      <c r="X105" s="97"/>
      <c r="Y105" s="97"/>
      <c r="Z105" s="97"/>
      <c r="AA105" s="97"/>
      <c r="AB105" s="97"/>
      <c r="AC105" s="97"/>
      <c r="AD105" s="89"/>
      <c r="AE105" s="116"/>
      <c r="AF105" s="116"/>
    </row>
    <row r="106" spans="1:32" s="23" customFormat="1" ht="36.75" customHeight="1" x14ac:dyDescent="0.3">
      <c r="A106" s="21"/>
      <c r="B106" s="31"/>
      <c r="C106" s="67" t="s">
        <v>181</v>
      </c>
      <c r="D106" s="8" t="s">
        <v>47</v>
      </c>
      <c r="E106" s="25">
        <v>1</v>
      </c>
      <c r="F106" s="25">
        <v>1</v>
      </c>
      <c r="G106" s="93"/>
      <c r="H106" s="94"/>
      <c r="I106" s="75">
        <v>51517.857142857138</v>
      </c>
      <c r="J106" s="75">
        <f>I106</f>
        <v>51517.857142857138</v>
      </c>
      <c r="K106" s="19">
        <v>0</v>
      </c>
      <c r="L106" s="75">
        <v>52410.71</v>
      </c>
      <c r="M106" s="75">
        <f>L106</f>
        <v>52410.71</v>
      </c>
      <c r="N106" s="20">
        <v>0</v>
      </c>
      <c r="O106" s="55">
        <f>L106-I106</f>
        <v>892.85285714286147</v>
      </c>
      <c r="P106" s="56">
        <f>O106</f>
        <v>892.85285714286147</v>
      </c>
      <c r="Q106" s="57">
        <f>N106-K106</f>
        <v>0</v>
      </c>
      <c r="R106" s="82" t="s">
        <v>184</v>
      </c>
      <c r="S106" s="17">
        <v>0</v>
      </c>
      <c r="T106" s="17">
        <v>0</v>
      </c>
      <c r="U106" s="17">
        <v>0</v>
      </c>
      <c r="V106" s="17">
        <v>0</v>
      </c>
      <c r="W106" s="97"/>
      <c r="X106" s="97"/>
      <c r="Y106" s="97"/>
      <c r="Z106" s="97"/>
      <c r="AA106" s="97"/>
      <c r="AB106" s="97"/>
      <c r="AC106" s="97"/>
      <c r="AD106" s="89"/>
      <c r="AE106" s="116"/>
      <c r="AF106" s="116"/>
    </row>
    <row r="107" spans="1:32" s="23" customFormat="1" ht="40.5" customHeight="1" x14ac:dyDescent="0.3">
      <c r="A107" s="21"/>
      <c r="B107" s="31"/>
      <c r="C107" s="67" t="s">
        <v>182</v>
      </c>
      <c r="D107" s="8" t="s">
        <v>47</v>
      </c>
      <c r="E107" s="16">
        <v>2</v>
      </c>
      <c r="F107" s="25">
        <v>2</v>
      </c>
      <c r="G107" s="95"/>
      <c r="H107" s="96"/>
      <c r="I107" s="75">
        <v>55660</v>
      </c>
      <c r="J107" s="75">
        <f>I107</f>
        <v>55660</v>
      </c>
      <c r="K107" s="19">
        <v>0</v>
      </c>
      <c r="L107" s="75">
        <v>53000</v>
      </c>
      <c r="M107" s="75">
        <f>L107</f>
        <v>53000</v>
      </c>
      <c r="N107" s="20">
        <v>0</v>
      </c>
      <c r="O107" s="55">
        <f>L107-I107</f>
        <v>-2660</v>
      </c>
      <c r="P107" s="56">
        <f>O107</f>
        <v>-2660</v>
      </c>
      <c r="Q107" s="57">
        <f>N107-K107</f>
        <v>0</v>
      </c>
      <c r="R107" s="82" t="s">
        <v>185</v>
      </c>
      <c r="S107" s="71">
        <v>0</v>
      </c>
      <c r="T107" s="17">
        <v>0</v>
      </c>
      <c r="U107" s="17">
        <v>0</v>
      </c>
      <c r="V107" s="17">
        <v>0</v>
      </c>
      <c r="W107" s="97"/>
      <c r="X107" s="97"/>
      <c r="Y107" s="97"/>
      <c r="Z107" s="97"/>
      <c r="AA107" s="97"/>
      <c r="AB107" s="97"/>
      <c r="AC107" s="97"/>
      <c r="AD107" s="89"/>
      <c r="AE107" s="116"/>
      <c r="AF107" s="116"/>
    </row>
    <row r="108" spans="1:32" ht="63" customHeight="1" x14ac:dyDescent="0.3">
      <c r="A108" s="26"/>
      <c r="B108" s="31"/>
      <c r="C108" s="27" t="s">
        <v>183</v>
      </c>
      <c r="D108" s="28" t="s">
        <v>2</v>
      </c>
      <c r="E108" s="28" t="s">
        <v>2</v>
      </c>
      <c r="F108" s="28" t="s">
        <v>2</v>
      </c>
      <c r="G108" s="90"/>
      <c r="H108" s="90"/>
      <c r="I108" s="13">
        <f>I104+I105+I106+I107</f>
        <v>112789.73714285714</v>
      </c>
      <c r="J108" s="13">
        <f t="shared" ref="J108:Q108" si="44">J104+J105+J106+J107</f>
        <v>112789.73714285714</v>
      </c>
      <c r="K108" s="13">
        <f t="shared" si="44"/>
        <v>0</v>
      </c>
      <c r="L108" s="13">
        <f t="shared" si="44"/>
        <v>111022.59</v>
      </c>
      <c r="M108" s="13">
        <f t="shared" si="44"/>
        <v>111022.59</v>
      </c>
      <c r="N108" s="13">
        <f t="shared" si="44"/>
        <v>0</v>
      </c>
      <c r="O108" s="13">
        <f t="shared" si="44"/>
        <v>-1767.1471428571385</v>
      </c>
      <c r="P108" s="13">
        <f t="shared" si="44"/>
        <v>-1767.1471428571385</v>
      </c>
      <c r="Q108" s="13">
        <f t="shared" si="44"/>
        <v>0</v>
      </c>
      <c r="R108" s="13"/>
      <c r="S108" s="13">
        <f>S104+S105+S106+S107</f>
        <v>0</v>
      </c>
      <c r="T108" s="13">
        <f>T103+T83+T69+T64+T49</f>
        <v>0</v>
      </c>
      <c r="U108" s="13">
        <f t="shared" ref="U108:V108" si="45">U103+U83+U69+U64+U49</f>
        <v>0</v>
      </c>
      <c r="V108" s="13">
        <f t="shared" si="45"/>
        <v>0</v>
      </c>
      <c r="W108" s="97"/>
      <c r="X108" s="97"/>
      <c r="Y108" s="97"/>
      <c r="Z108" s="97"/>
      <c r="AA108" s="97"/>
      <c r="AB108" s="97"/>
      <c r="AC108" s="97"/>
      <c r="AD108" s="89"/>
      <c r="AE108" s="116"/>
      <c r="AF108" s="116"/>
    </row>
    <row r="109" spans="1:32" s="1" customFormat="1" ht="110.25" customHeight="1" x14ac:dyDescent="0.25">
      <c r="A109" s="31"/>
      <c r="B109" s="31"/>
      <c r="C109" s="32"/>
      <c r="D109" s="5"/>
      <c r="E109" s="5"/>
      <c r="F109" s="5"/>
      <c r="G109" s="5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4"/>
      <c r="U109" s="34"/>
      <c r="V109" s="34"/>
      <c r="W109" s="6"/>
      <c r="X109" s="6"/>
      <c r="Y109" s="6"/>
      <c r="Z109" s="6"/>
      <c r="AA109" s="6"/>
      <c r="AB109" s="6"/>
      <c r="AC109" s="35"/>
      <c r="AD109" s="35"/>
      <c r="AE109" s="36"/>
      <c r="AF109" s="36"/>
    </row>
    <row r="110" spans="1:32" s="42" customFormat="1" ht="28.5" customHeight="1" x14ac:dyDescent="0.4">
      <c r="A110" s="41"/>
      <c r="B110" s="41"/>
      <c r="D110" s="43" t="s">
        <v>90</v>
      </c>
      <c r="E110" s="44"/>
      <c r="F110" s="44"/>
      <c r="G110" s="45"/>
      <c r="H110" s="45"/>
      <c r="I110" s="44"/>
      <c r="J110" s="44"/>
      <c r="K110" s="44"/>
      <c r="L110" s="46"/>
      <c r="M110" s="47"/>
      <c r="N110" s="44"/>
      <c r="O110" s="46"/>
      <c r="P110" s="46"/>
      <c r="Q110" s="47"/>
      <c r="R110" s="31"/>
      <c r="S110" s="47"/>
      <c r="T110" s="48" t="s">
        <v>19</v>
      </c>
      <c r="U110" s="46"/>
      <c r="V110" s="46"/>
      <c r="W110" s="49"/>
      <c r="X110" s="49"/>
      <c r="Y110" s="49"/>
      <c r="Z110" s="49"/>
      <c r="AA110" s="49"/>
      <c r="AB110" s="49"/>
      <c r="AC110" s="50"/>
      <c r="AD110" s="50"/>
      <c r="AE110" s="51"/>
      <c r="AF110" s="51"/>
    </row>
    <row r="111" spans="1:32" s="1" customFormat="1" ht="92.25" customHeight="1" x14ac:dyDescent="0.4">
      <c r="A111" s="31"/>
      <c r="B111" s="31"/>
      <c r="C111" s="32"/>
      <c r="D111" s="83" t="s">
        <v>91</v>
      </c>
      <c r="E111" s="84"/>
      <c r="F111" s="5"/>
      <c r="G111" s="5"/>
      <c r="I111" s="33"/>
      <c r="J111" s="33"/>
      <c r="K111" s="33"/>
      <c r="L111" s="33"/>
      <c r="M111" s="33"/>
      <c r="N111" s="33"/>
      <c r="O111" s="33"/>
      <c r="P111" s="33"/>
      <c r="Q111" s="33"/>
      <c r="R111" s="47"/>
      <c r="S111" s="46"/>
      <c r="T111" s="85" t="s">
        <v>27</v>
      </c>
      <c r="U111" s="46"/>
      <c r="V111" s="46"/>
      <c r="W111" s="6"/>
      <c r="X111" s="6"/>
      <c r="Y111" s="6"/>
      <c r="Z111" s="6"/>
      <c r="AA111" s="6"/>
      <c r="AB111" s="6"/>
      <c r="AC111" s="35"/>
      <c r="AD111" s="35"/>
      <c r="AE111" s="36"/>
      <c r="AF111" s="36"/>
    </row>
    <row r="112" spans="1:32" s="42" customFormat="1" ht="101.25" customHeight="1" x14ac:dyDescent="0.4">
      <c r="A112" s="52"/>
      <c r="D112" s="83" t="s">
        <v>92</v>
      </c>
      <c r="E112" s="48"/>
      <c r="F112" s="46"/>
      <c r="I112" s="46"/>
      <c r="J112" s="46"/>
      <c r="K112" s="46"/>
      <c r="L112" s="46"/>
      <c r="N112" s="46"/>
      <c r="O112" s="46"/>
      <c r="P112" s="46"/>
      <c r="R112" s="31"/>
      <c r="S112" s="40"/>
      <c r="T112" s="85" t="s">
        <v>28</v>
      </c>
      <c r="U112" s="40"/>
      <c r="V112" s="40"/>
      <c r="W112" s="54"/>
      <c r="X112" s="54"/>
      <c r="Y112" s="54"/>
      <c r="Z112" s="54"/>
      <c r="AA112" s="54"/>
      <c r="AB112" s="54"/>
      <c r="AC112" s="54"/>
      <c r="AD112" s="54"/>
    </row>
    <row r="113" spans="1:32" ht="103.5" customHeight="1" x14ac:dyDescent="0.35">
      <c r="A113" s="36"/>
      <c r="B113" s="38"/>
      <c r="C113" s="38"/>
      <c r="D113" s="83" t="s">
        <v>93</v>
      </c>
      <c r="E113" s="44"/>
      <c r="F113" s="40"/>
      <c r="G113" s="38"/>
      <c r="H113" s="38"/>
      <c r="I113" s="40"/>
      <c r="J113" s="40"/>
      <c r="K113" s="40"/>
      <c r="L113" s="40"/>
      <c r="M113" s="38"/>
      <c r="N113" s="40"/>
      <c r="O113" s="40"/>
      <c r="P113" s="40"/>
      <c r="Q113" s="38"/>
      <c r="R113" s="37"/>
      <c r="S113" s="40"/>
      <c r="T113" s="85" t="s">
        <v>29</v>
      </c>
      <c r="U113" s="40"/>
      <c r="V113" s="40"/>
      <c r="W113" s="39"/>
      <c r="X113" s="39"/>
      <c r="Y113" s="39"/>
      <c r="Z113" s="39"/>
      <c r="AA113" s="39"/>
      <c r="AB113" s="39"/>
      <c r="AC113" s="39"/>
      <c r="AD113" s="39"/>
      <c r="AE113" s="38"/>
      <c r="AF113" s="38"/>
    </row>
    <row r="114" spans="1:32" ht="104.25" customHeight="1" x14ac:dyDescent="0.35">
      <c r="A114" s="36"/>
      <c r="B114" s="38"/>
      <c r="C114" s="38"/>
      <c r="D114" s="83" t="s">
        <v>94</v>
      </c>
      <c r="E114" s="44"/>
      <c r="F114" s="40"/>
      <c r="G114" s="38"/>
      <c r="H114" s="38"/>
      <c r="I114" s="40"/>
      <c r="J114" s="40"/>
      <c r="K114" s="40"/>
      <c r="L114" s="40"/>
      <c r="M114" s="38"/>
      <c r="N114" s="40"/>
      <c r="O114" s="40"/>
      <c r="P114" s="40"/>
      <c r="Q114" s="38"/>
      <c r="R114" s="38"/>
      <c r="T114" s="85" t="s">
        <v>30</v>
      </c>
      <c r="W114" s="39"/>
      <c r="X114" s="39"/>
      <c r="Y114" s="39"/>
      <c r="Z114" s="39"/>
      <c r="AA114" s="39"/>
      <c r="AB114" s="39"/>
      <c r="AC114" s="39"/>
      <c r="AD114" s="39"/>
      <c r="AE114" s="38"/>
      <c r="AF114" s="38"/>
    </row>
    <row r="115" spans="1:32" ht="100.5" customHeight="1" x14ac:dyDescent="0.35">
      <c r="D115" s="83" t="s">
        <v>95</v>
      </c>
      <c r="E115" s="48"/>
      <c r="R115" s="38"/>
      <c r="T115" s="85" t="s">
        <v>31</v>
      </c>
    </row>
    <row r="116" spans="1:32" ht="108" customHeight="1" x14ac:dyDescent="0.35">
      <c r="D116" s="83" t="s">
        <v>97</v>
      </c>
      <c r="E116" s="48"/>
      <c r="T116" s="85" t="s">
        <v>43</v>
      </c>
    </row>
    <row r="117" spans="1:32" ht="41.25" customHeight="1" x14ac:dyDescent="0.3">
      <c r="D117" s="5"/>
    </row>
    <row r="118" spans="1:32" ht="26.25" x14ac:dyDescent="0.4">
      <c r="D118" s="42"/>
    </row>
    <row r="119" spans="1:32" ht="26.25" x14ac:dyDescent="0.3">
      <c r="C119" s="53" t="s">
        <v>96</v>
      </c>
      <c r="D119" s="38"/>
    </row>
    <row r="120" spans="1:32" x14ac:dyDescent="0.3">
      <c r="D120" s="23"/>
    </row>
    <row r="121" spans="1:32" x14ac:dyDescent="0.3">
      <c r="D121" s="38"/>
    </row>
    <row r="122" spans="1:32" x14ac:dyDescent="0.3">
      <c r="D122" s="38"/>
    </row>
  </sheetData>
  <mergeCells count="66">
    <mergeCell ref="AF10:AF13"/>
    <mergeCell ref="AC11:AD12"/>
    <mergeCell ref="W11:X12"/>
    <mergeCell ref="Y11:Z12"/>
    <mergeCell ref="AE10:AE13"/>
    <mergeCell ref="T12:T13"/>
    <mergeCell ref="S12:S13"/>
    <mergeCell ref="S11:T11"/>
    <mergeCell ref="C11:C13"/>
    <mergeCell ref="L11:N11"/>
    <mergeCell ref="O11:Q11"/>
    <mergeCell ref="L12:L13"/>
    <mergeCell ref="M12:M13"/>
    <mergeCell ref="N12:N13"/>
    <mergeCell ref="O12:O13"/>
    <mergeCell ref="P12:P13"/>
    <mergeCell ref="Q12:Q13"/>
    <mergeCell ref="A10:A13"/>
    <mergeCell ref="I11:K11"/>
    <mergeCell ref="I12:I13"/>
    <mergeCell ref="J12:J13"/>
    <mergeCell ref="K12:K13"/>
    <mergeCell ref="G11:G13"/>
    <mergeCell ref="B15:B101"/>
    <mergeCell ref="C15:AD15"/>
    <mergeCell ref="C68:AD68"/>
    <mergeCell ref="AD22:AD67"/>
    <mergeCell ref="W69:W101"/>
    <mergeCell ref="X69:X101"/>
    <mergeCell ref="Y69:Y101"/>
    <mergeCell ref="Z69:Z101"/>
    <mergeCell ref="AA69:AA101"/>
    <mergeCell ref="AB69:AB101"/>
    <mergeCell ref="AC69:AC101"/>
    <mergeCell ref="AD69:AD101"/>
    <mergeCell ref="A4:AF4"/>
    <mergeCell ref="U11:U13"/>
    <mergeCell ref="V11:V13"/>
    <mergeCell ref="W10:AD10"/>
    <mergeCell ref="B10:G10"/>
    <mergeCell ref="H10:H13"/>
    <mergeCell ref="I10:R10"/>
    <mergeCell ref="S10:V10"/>
    <mergeCell ref="R11:R13"/>
    <mergeCell ref="D11:D13"/>
    <mergeCell ref="E11:F12"/>
    <mergeCell ref="AA11:AB12"/>
    <mergeCell ref="B11:B13"/>
    <mergeCell ref="A6:AF6"/>
    <mergeCell ref="A7:AF7"/>
    <mergeCell ref="A8:AF8"/>
    <mergeCell ref="AE15:AE108"/>
    <mergeCell ref="AF15:AF108"/>
    <mergeCell ref="C103:AD103"/>
    <mergeCell ref="H69:H101"/>
    <mergeCell ref="C102:AD102"/>
    <mergeCell ref="G69:G101"/>
    <mergeCell ref="G17:G67"/>
    <mergeCell ref="H17:H67"/>
    <mergeCell ref="AB22:AB67"/>
    <mergeCell ref="AC22:AC67"/>
    <mergeCell ref="W22:W67"/>
    <mergeCell ref="X22:X67"/>
    <mergeCell ref="Y22:Y67"/>
    <mergeCell ref="Z22:Z67"/>
    <mergeCell ref="AA22:AA67"/>
  </mergeCells>
  <phoneticPr fontId="15" type="noConversion"/>
  <pageMargins left="0.31496062992125984" right="0.27559055118110237" top="0.39370078740157483" bottom="0.39370078740157483" header="0.23622047244094491" footer="0.23622047244094491"/>
  <pageSetup paperSize="9" scale="21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отчет!Заголовки_для_печати</vt:lpstr>
      <vt:lpstr>отчет!Область_печати</vt:lpstr>
    </vt:vector>
  </TitlesOfParts>
  <Company>XTreme.ws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Пользователь</cp:lastModifiedBy>
  <cp:lastPrinted>2026-01-13T11:00:00Z</cp:lastPrinted>
  <dcterms:created xsi:type="dcterms:W3CDTF">2016-04-11T04:08:30Z</dcterms:created>
  <dcterms:modified xsi:type="dcterms:W3CDTF">2026-03-26T03:19:58Z</dcterms:modified>
</cp:coreProperties>
</file>