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/>
  </bookViews>
  <sheets>
    <sheet name="отчет" sheetId="1" r:id="rId1"/>
  </sheets>
  <definedNames>
    <definedName name="_xlnm.Print_Titles" localSheetId="0">отчет!$8:$11</definedName>
  </definedNames>
  <calcPr calcId="124519"/>
</workbook>
</file>

<file path=xl/calcChain.xml><?xml version="1.0" encoding="utf-8"?>
<calcChain xmlns="http://schemas.openxmlformats.org/spreadsheetml/2006/main">
  <c r="J50" i="1"/>
  <c r="M58" l="1"/>
  <c r="M56"/>
  <c r="M53"/>
  <c r="M40"/>
  <c r="J68"/>
  <c r="J70" s="1"/>
  <c r="J66"/>
  <c r="J57"/>
  <c r="J52"/>
  <c r="K54"/>
  <c r="J29"/>
  <c r="J71" l="1"/>
  <c r="J37"/>
  <c r="J45"/>
  <c r="J60"/>
  <c r="J63"/>
  <c r="M28"/>
  <c r="M16"/>
  <c r="M17"/>
  <c r="M18"/>
  <c r="M19"/>
  <c r="M20"/>
  <c r="M21"/>
  <c r="M22"/>
  <c r="M23"/>
  <c r="M24"/>
  <c r="M25"/>
  <c r="M26"/>
  <c r="M27"/>
  <c r="M15"/>
  <c r="M14" l="1"/>
  <c r="K28"/>
  <c r="K21"/>
  <c r="K22"/>
  <c r="K23"/>
  <c r="K24"/>
  <c r="K25"/>
  <c r="K26"/>
  <c r="K27"/>
  <c r="K15"/>
  <c r="K16"/>
  <c r="K17"/>
  <c r="K18"/>
  <c r="K19"/>
  <c r="K20"/>
  <c r="J14"/>
  <c r="I66" l="1"/>
  <c r="I60"/>
  <c r="K60" s="1"/>
  <c r="I63"/>
  <c r="I57"/>
  <c r="K57" s="1"/>
  <c r="I52"/>
  <c r="I50"/>
  <c r="I45"/>
  <c r="K45" s="1"/>
  <c r="I37"/>
  <c r="K37" s="1"/>
  <c r="I29"/>
  <c r="K29" s="1"/>
  <c r="I14"/>
  <c r="K14" s="1"/>
  <c r="L27" l="1"/>
  <c r="L26"/>
  <c r="L25"/>
  <c r="L24"/>
  <c r="L23"/>
  <c r="L22"/>
  <c r="L21"/>
  <c r="L20"/>
  <c r="L19"/>
  <c r="L18"/>
  <c r="L17"/>
  <c r="L16"/>
  <c r="L28" s="1"/>
  <c r="K31"/>
  <c r="N28" l="1"/>
  <c r="N50" s="1"/>
  <c r="M31"/>
  <c r="M32"/>
  <c r="M33"/>
  <c r="M34"/>
  <c r="M35"/>
  <c r="M36"/>
  <c r="M38"/>
  <c r="M39"/>
  <c r="M41"/>
  <c r="M42"/>
  <c r="M43"/>
  <c r="M44"/>
  <c r="M46"/>
  <c r="M47"/>
  <c r="M48"/>
  <c r="M49"/>
  <c r="M30"/>
  <c r="N52"/>
  <c r="M54"/>
  <c r="N70"/>
  <c r="N68"/>
  <c r="M69"/>
  <c r="M70" s="1"/>
  <c r="M59"/>
  <c r="M57" s="1"/>
  <c r="M61"/>
  <c r="M60" s="1"/>
  <c r="M62"/>
  <c r="M64"/>
  <c r="M63" s="1"/>
  <c r="M65"/>
  <c r="O28"/>
  <c r="O50" s="1"/>
  <c r="O71" s="1"/>
  <c r="P28"/>
  <c r="P50" s="1"/>
  <c r="P71" s="1"/>
  <c r="K69"/>
  <c r="I68"/>
  <c r="I70" s="1"/>
  <c r="K53"/>
  <c r="K58"/>
  <c r="K59"/>
  <c r="K61"/>
  <c r="K62"/>
  <c r="K63"/>
  <c r="K64"/>
  <c r="K65"/>
  <c r="K32"/>
  <c r="K33"/>
  <c r="K34"/>
  <c r="K35"/>
  <c r="K36"/>
  <c r="K38"/>
  <c r="K39"/>
  <c r="K40"/>
  <c r="K41"/>
  <c r="K42"/>
  <c r="K43"/>
  <c r="K44"/>
  <c r="K46"/>
  <c r="K47"/>
  <c r="K48"/>
  <c r="K49"/>
  <c r="K30"/>
  <c r="K50" s="1"/>
  <c r="K70" l="1"/>
  <c r="I71"/>
  <c r="M66"/>
  <c r="M52"/>
  <c r="M29"/>
  <c r="M50"/>
  <c r="M45"/>
  <c r="M37"/>
  <c r="N66"/>
  <c r="N71" s="1"/>
  <c r="K52"/>
  <c r="M68"/>
  <c r="K56"/>
  <c r="K68"/>
  <c r="K66" l="1"/>
  <c r="M71"/>
  <c r="K71"/>
</calcChain>
</file>

<file path=xl/sharedStrings.xml><?xml version="1.0" encoding="utf-8"?>
<sst xmlns="http://schemas.openxmlformats.org/spreadsheetml/2006/main" count="474" uniqueCount="155">
  <si>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</si>
  <si>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</si>
  <si>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</si>
  <si>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</si>
  <si>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</si>
  <si>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</si>
  <si>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</si>
  <si>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</si>
  <si>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</si>
  <si>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</si>
  <si>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</si>
  <si>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</si>
  <si>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</si>
  <si>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</si>
  <si>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</si>
  <si>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</si>
  <si>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</si>
  <si>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</si>
  <si>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</si>
  <si>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</si>
  <si>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</si>
  <si>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</si>
  <si>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</si>
  <si>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</si>
  <si>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</si>
  <si>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</si>
  <si>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</si>
  <si>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</si>
  <si>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       </t>
  </si>
  <si>
    <t>Услуги по подачи воды по магистральным трубопроводам и распределительным сетям (вода питьевая)</t>
  </si>
  <si>
    <t>Услуги по подачи воды по магистральным трубопроводам и распределительным сетям и услуги по отводу и очистке сточных вод.  Обслуживаемая территория г. Костанай</t>
  </si>
  <si>
    <t>Услуги по отводу и очистке сточных вод</t>
  </si>
  <si>
    <t>                  наименование субъекта</t>
  </si>
  <si>
    <t>Услуги по подачи воды по магистральным трубопроводам и распределительным сетям (вода техническая)</t>
  </si>
  <si>
    <t>Ремонт сетей, всего</t>
  </si>
  <si>
    <t>тыс. тенге</t>
  </si>
  <si>
    <t>х</t>
  </si>
  <si>
    <t>Дизельная насосная установка для водопонижения с максимальной производительностью 583 м3/час</t>
  </si>
  <si>
    <t>Капитальный ремонт сетей водопровода замена запорной арматуры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</si>
  <si>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</si>
  <si>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</si>
  <si>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</si>
  <si>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</si>
  <si>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</si>
  <si>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</si>
  <si>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</si>
  <si>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</si>
  <si>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</si>
  <si>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</si>
  <si>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</si>
  <si>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</si>
  <si>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</si>
  <si>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</si>
  <si>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</si>
  <si>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</si>
  <si>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</si>
  <si>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</si>
  <si>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</si>
  <si>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</si>
  <si>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</si>
  <si>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</si>
  <si>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</si>
  <si>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</si>
  <si>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</si>
  <si>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</si>
  <si>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</si>
  <si>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</si>
  <si>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</si>
  <si>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</si>
  <si>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</si>
  <si>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</si>
  <si>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2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</si>
  <si>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</si>
  <si>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</si>
  <si>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</si>
  <si>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</si>
  <si>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</si>
  <si>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</si>
  <si>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</si>
  <si>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</si>
  <si>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</si>
  <si>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</si>
  <si>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</si>
  <si>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тыс. м3</t>
  </si>
  <si>
    <t>отчет прилагается</t>
  </si>
  <si>
    <t>2.1</t>
  </si>
  <si>
    <t>Файзулаев Е. Р.</t>
  </si>
  <si>
    <t>ГКП "Костанай - 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</si>
  <si>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Сумма инвестиционной программы (проекта),                                                        тыс. тенге</t>
  </si>
  <si>
    <t>В результате проведения мероприятий инвестпрограммы обеспечивается более эффективная эксплуатация систем водоснабжения города Костаная, повышается надежность эксплуатируемого транспорта и оборудования.</t>
  </si>
  <si>
    <t>В результате проведения мероприятий инвестпрограммы обеспечивается более эффективная эксплуатация систем водоотведения города Костаная, повышается надежность эксплуатируемого транспорта и оборудования.</t>
  </si>
  <si>
    <t>Оперативность и сокращение времени              при аварийно-ремонтных работах.</t>
  </si>
  <si>
    <t>Реконструкция сетей водопровода по улице Валиханова в границах улиц Бородина-Алтынсарина г. Костанай, ПСД</t>
  </si>
  <si>
    <t>Реконструкция сетей водопровода по улице Пушкина в границах улиц Козыбаева-Бородина г. Костанай, ПСД</t>
  </si>
  <si>
    <t>Реконструкция сетей водопровода по улице Киевская в границах улиц Герцена-Каирбекова г. Костанай, ПСД</t>
  </si>
  <si>
    <t>Реконструкция сетей водопровода по улице 5 апреля в границах улиц Амангельды-Шипина, по улице Шипина в границах улиц Амангельды-Каирбекова г. Костанай, ПСД</t>
  </si>
  <si>
    <t>Реконструкция сетей водопровода по улице Орджоникидзе в границах улиц Каирбекова-Алтынсарина г. Костанай, ПСД</t>
  </si>
  <si>
    <t>Реконструкция сетей водопровода по улице Орджоникидзе в границах от улицы Баймагамбетова до Гормолзавода г. Костанай, ПСД</t>
  </si>
  <si>
    <t>Реконструкция сетей водопровода п. Амангельды по улице Северная в границах улиц Абая-Школьная г. Костанай, ПСД</t>
  </si>
  <si>
    <t>Реконструкция сетей водопровода по улице Фролова в границах улиц 8 марта-Джамбула, ПСД</t>
  </si>
  <si>
    <t>Реконструкция сетей водопровода по улице Маяковского в границах улиц Чкалова-Волынова г. Костанай, ПСД</t>
  </si>
  <si>
    <t>Реконструкция сетей водопровода Д-500 мм по улице Карбышева в границах улиц В. Интернационалистов-Гвардейская г. Костанай, ПСД</t>
  </si>
  <si>
    <t>Реконструкция сетей водопровода по улице О. Шипина до переулка Рабочий г. Костанай, ПСД</t>
  </si>
  <si>
    <t>Реконструкция сетей водопровода по улице Джангильдина в границах улиц Садовая-Рудненская г. Костанай, ПСД</t>
  </si>
  <si>
    <t>Реконструкция сетей водопровода по улице Джамбула в границах улиц Наримановская-Фролова г. Костанай, ПСД</t>
  </si>
  <si>
    <t>Работы по предпроектному осмотру, разработке ТЗ и ТРП, согласованию ТЗ и ТРП с Системным Оператором для установки АСКУЭ</t>
  </si>
  <si>
    <t>Замена запорной арматуры на сетях водопровода</t>
  </si>
  <si>
    <t>Капитальный ремонт водопровода по улице Восточная в границах улиц Л. Чайкиной - 40 лет Октября и в границах улиц 40 лет Октября - Матросова г. Костанай, СМР</t>
  </si>
  <si>
    <t>Капитальный ремонт водопровода Д-500 мм по пр. Абая, 19 территория очистных сооружений, СМР</t>
  </si>
  <si>
    <t>Капитальный ремонт двух питающих кабельных линий 10 кВ от насосной станции № 2 второго подъема до ТП "Реагентное" на территории очистных сооружений, СМР</t>
  </si>
  <si>
    <t>Капитальный ремонт водопровода Д-300 мм по ул.Киевская от ж.д. переезда (мост) до улицы Узкоколейная жилого дома № 16, СМР</t>
  </si>
  <si>
    <t>Капитальный ремонт трубопроводов Д-600 мм на территории очистных сооружений, СМР</t>
  </si>
  <si>
    <t>Закуп оборудования по объекту "Модернизация очистных сооружений водопровода г. Костанай", СМР</t>
  </si>
  <si>
    <t>Оборудование</t>
  </si>
  <si>
    <t>Токарно-винторезный станок с длиной обрабатываемой заготовки 2000 мм</t>
  </si>
  <si>
    <t>Электростанция дизельная передвижная</t>
  </si>
  <si>
    <t>Трансформатор силовой маслянный, с естественным охлаждением</t>
  </si>
  <si>
    <t>Толщиномер ультрозвуковой морозостойкого исполнения</t>
  </si>
  <si>
    <t>Насос двухстороннего входа типа Д 1 Д1250-63 а мощностью электродвигателя 250 кВт</t>
  </si>
  <si>
    <t>Токарно-винторезный станок с расстоянием между центрами 4000 мм диметром обработки 540 мм</t>
  </si>
  <si>
    <t>Техника</t>
  </si>
  <si>
    <t>Поливомоечная машина с каналопромывочным оборудованием, диаметр очищаемых трубопроводов 50-300 мм</t>
  </si>
  <si>
    <t>Каток дорожный вибрационный 2-х вальцовый</t>
  </si>
  <si>
    <t>Вакуумный автомобиль, тип двигателя дизельный</t>
  </si>
  <si>
    <t>Тягач с колесной формулой 6х6 с ССУ не менее 22 тонн</t>
  </si>
  <si>
    <t>Реконструкция напорного коллектора в границах от КНС №2 до колодца-гасителя по улице Маяковского</t>
  </si>
  <si>
    <t>Реконструкция напорного коллектора от КНС "Онкология" до улицы Каирбекова</t>
  </si>
  <si>
    <t>Реконструкция напорного коллектора от улицы 2-я Совхозная до улицы Каирбекова</t>
  </si>
  <si>
    <t xml:space="preserve">Насос погружной горизонтальной мощностью 55кВт установки с системой частотного регулирования </t>
  </si>
  <si>
    <t>Панель управления на насос с системой плавного пуска</t>
  </si>
  <si>
    <t>Автомобиль мастерская с газорезательным и электросварочным оборудованием</t>
  </si>
  <si>
    <t>Экскаватор гусеничный с навесным оборудованием (гидромолот, быстросъемный механизм и виброплита)</t>
  </si>
  <si>
    <t>2017 год</t>
  </si>
  <si>
    <t>Директор ГКП "Костанай-Су"</t>
  </si>
  <si>
    <t>ПСД</t>
  </si>
  <si>
    <t>    Информация субъекта естественной монополии об исполнении инвестиционной программы (проекта)* за 2017 год</t>
  </si>
  <si>
    <r>
      <rPr>
        <sz val="12"/>
        <color theme="1"/>
        <rFont val="Times New Roman"/>
        <family val="1"/>
        <charset val="204"/>
      </rPr>
      <t>вид деятельности: подача воды по магистральным трубопроводам и распределительным сетям и отвод и очистка сточных вод</t>
    </r>
  </si>
  <si>
    <t>СМР</t>
  </si>
  <si>
    <t>Итого по отводу и очистке сточных вод</t>
  </si>
  <si>
    <t>Итого по подаче воды по магистральным трубопроводам и распределительным сетям (питьевая вода)</t>
  </si>
  <si>
    <t>Итого по подаче воды по магистральным трубопроводам и распределительным сетям (техническая вода)</t>
  </si>
  <si>
    <t>Всего за 2017 год</t>
  </si>
  <si>
    <t>экономия по результатам государственных закупок</t>
  </si>
  <si>
    <t>Информация о фактических  условиях и размерах финансирования инвестиционной программы (проекта),   тыс. тенге</t>
  </si>
  <si>
    <t>перерасход по результатам государственных закупок</t>
  </si>
  <si>
    <t xml:space="preserve">неисполнения в части восстановления асфальтобетонного покрытия, в связи с сезонным выполнением данного вида работ. </t>
  </si>
  <si>
    <t xml:space="preserve">установлено 22 ед. запорной арматуры  от запланированных 12 ед. </t>
  </si>
  <si>
    <t>уменьшение транспортных расходов; уменьшение расходов на материалы в связи с проведением процедуры государственных закупок</t>
  </si>
  <si>
    <t>уменьшение расходов на материалы в связи с проведением процедуры государственных закупок</t>
  </si>
  <si>
    <t>увеличение стоимости оборудования на момент проведения процедуры государственных закупок.</t>
  </si>
  <si>
    <t>-</t>
  </si>
  <si>
    <t>увеличение объема работ, производственная необходимость</t>
  </si>
  <si>
    <t>Увеличение объема работ, производственная необходимость</t>
  </si>
  <si>
    <t>Приобретение услуг (товаров, работ) осуществляется согласно Закона Республики Казахстан "О государственных закупках", в связи с чем происходит отклонение от плановых показателей</t>
  </si>
  <si>
    <t>Приобретение услуг (товаров, услуг) осуществляется согласно Закона Республики Казахстан "О государственных закупках", в связи с чем происходит отклонение от плановых показателей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</si>
</sst>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_р_._-;_-@_-"/>
  </numFmts>
  <fonts count="30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7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9" fillId="0" borderId="0" xfId="0" applyFont="1" applyFill="1" applyAlignment="1"/>
    <xf numFmtId="0" fontId="6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0" xfId="0" applyFont="1" applyFill="1"/>
    <xf numFmtId="0" fontId="28" fillId="0" borderId="0" xfId="0" applyFont="1" applyFill="1"/>
    <xf numFmtId="0" fontId="8" fillId="0" borderId="0" xfId="0" applyFont="1" applyFill="1"/>
    <xf numFmtId="0" fontId="16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9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21" fillId="0" borderId="0" xfId="0" applyFont="1" applyFill="1"/>
    <xf numFmtId="0" fontId="9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topLeftCell="A40" zoomScale="83" zoomScaleNormal="83" zoomScalePageLayoutView="70" workbookViewId="0">
      <selection activeCell="L75" sqref="L75"/>
    </sheetView>
  </sheetViews>
  <sheetFormatPr defaultRowHeight="15"/>
  <cols>
    <col min="1" max="1" width="4.42578125" style="35" customWidth="1"/>
    <col min="2" max="2" width="25.85546875" style="37" customWidth="1"/>
    <col min="3" max="3" width="49.7109375" style="37" customWidth="1"/>
    <col min="4" max="4" width="8.140625" style="37" customWidth="1"/>
    <col min="5" max="6" width="7" style="37" customWidth="1"/>
    <col min="7" max="7" width="9.85546875" style="37" customWidth="1"/>
    <col min="8" max="8" width="10" style="37" customWidth="1"/>
    <col min="9" max="10" width="10.85546875" style="37" customWidth="1"/>
    <col min="11" max="11" width="10" style="37" customWidth="1"/>
    <col min="12" max="12" width="23.7109375" style="94" customWidth="1"/>
    <col min="13" max="13" width="11.28515625" style="37" customWidth="1"/>
    <col min="14" max="14" width="11.28515625" style="35" customWidth="1"/>
    <col min="15" max="16" width="9.28515625" style="35" customWidth="1"/>
    <col min="17" max="24" width="9.5703125" style="37" customWidth="1"/>
    <col min="25" max="25" width="29" style="37" customWidth="1"/>
    <col min="26" max="26" width="32.140625" style="37" customWidth="1"/>
    <col min="27" max="16384" width="9.140625" style="38"/>
  </cols>
  <sheetData>
    <row r="1" spans="1:26" s="25" customFormat="1" ht="15.75">
      <c r="A1" s="130" t="s">
        <v>135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22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s="25" customFormat="1" ht="12" customHeight="1">
      <c r="A2" s="26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4"/>
      <c r="N2" s="26"/>
      <c r="O2" s="26"/>
      <c r="P2" s="26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25" customFormat="1" ht="15.75" customHeight="1">
      <c r="A3" s="131" t="s">
        <v>87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29"/>
      <c r="N3" s="30"/>
      <c r="O3" s="30"/>
      <c r="P3" s="30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5" customFormat="1" ht="17.25" customHeight="1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1"/>
      <c r="N4" s="32"/>
      <c r="O4" s="32"/>
      <c r="P4" s="32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25" customFormat="1" ht="15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28"/>
      <c r="M5" s="24"/>
      <c r="N5" s="26"/>
      <c r="O5" s="26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5" customFormat="1" ht="13.5" customHeight="1">
      <c r="A6" s="133" t="s">
        <v>136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24"/>
      <c r="N6" s="26"/>
      <c r="O6" s="26"/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>
      <c r="B7" s="36"/>
      <c r="C7" s="36"/>
      <c r="D7" s="36"/>
      <c r="E7" s="36"/>
      <c r="F7" s="36"/>
      <c r="G7" s="36"/>
      <c r="H7" s="36"/>
      <c r="I7" s="36"/>
      <c r="J7" s="36"/>
      <c r="K7" s="36"/>
      <c r="L7" s="28"/>
    </row>
    <row r="8" spans="1:26" s="19" customFormat="1" ht="39" customHeight="1">
      <c r="A8" s="95" t="s">
        <v>0</v>
      </c>
      <c r="B8" s="134" t="s">
        <v>1</v>
      </c>
      <c r="C8" s="135"/>
      <c r="D8" s="135"/>
      <c r="E8" s="135"/>
      <c r="F8" s="135"/>
      <c r="G8" s="136"/>
      <c r="H8" s="100" t="s">
        <v>2</v>
      </c>
      <c r="I8" s="134" t="s">
        <v>88</v>
      </c>
      <c r="J8" s="135"/>
      <c r="K8" s="135"/>
      <c r="L8" s="136"/>
      <c r="M8" s="123" t="s">
        <v>143</v>
      </c>
      <c r="N8" s="124"/>
      <c r="O8" s="124"/>
      <c r="P8" s="125"/>
      <c r="Q8" s="123" t="s">
        <v>3</v>
      </c>
      <c r="R8" s="124"/>
      <c r="S8" s="124"/>
      <c r="T8" s="124"/>
      <c r="U8" s="124"/>
      <c r="V8" s="124"/>
      <c r="W8" s="124"/>
      <c r="X8" s="125"/>
      <c r="Y8" s="95" t="s">
        <v>4</v>
      </c>
      <c r="Z8" s="95" t="s">
        <v>5</v>
      </c>
    </row>
    <row r="9" spans="1:26" s="19" customFormat="1" ht="87" customHeight="1">
      <c r="A9" s="96"/>
      <c r="B9" s="100" t="s">
        <v>6</v>
      </c>
      <c r="C9" s="100" t="s">
        <v>7</v>
      </c>
      <c r="D9" s="100" t="s">
        <v>8</v>
      </c>
      <c r="E9" s="126" t="s">
        <v>9</v>
      </c>
      <c r="F9" s="127"/>
      <c r="G9" s="100" t="s">
        <v>10</v>
      </c>
      <c r="H9" s="101"/>
      <c r="I9" s="100" t="s">
        <v>11</v>
      </c>
      <c r="J9" s="100" t="s">
        <v>12</v>
      </c>
      <c r="K9" s="100" t="s">
        <v>13</v>
      </c>
      <c r="L9" s="100" t="s">
        <v>14</v>
      </c>
      <c r="M9" s="123" t="s">
        <v>15</v>
      </c>
      <c r="N9" s="125"/>
      <c r="O9" s="95" t="s">
        <v>16</v>
      </c>
      <c r="P9" s="95" t="s">
        <v>17</v>
      </c>
      <c r="Q9" s="115" t="s">
        <v>18</v>
      </c>
      <c r="R9" s="116"/>
      <c r="S9" s="115" t="s">
        <v>19</v>
      </c>
      <c r="T9" s="116"/>
      <c r="U9" s="115" t="s">
        <v>20</v>
      </c>
      <c r="V9" s="116"/>
      <c r="W9" s="115" t="s">
        <v>21</v>
      </c>
      <c r="X9" s="116"/>
      <c r="Y9" s="106"/>
      <c r="Z9" s="106"/>
    </row>
    <row r="10" spans="1:26" s="19" customFormat="1" ht="11.25" customHeight="1">
      <c r="A10" s="96"/>
      <c r="B10" s="101"/>
      <c r="C10" s="101"/>
      <c r="D10" s="101"/>
      <c r="E10" s="128"/>
      <c r="F10" s="129"/>
      <c r="G10" s="101"/>
      <c r="H10" s="101"/>
      <c r="I10" s="101"/>
      <c r="J10" s="101"/>
      <c r="K10" s="101"/>
      <c r="L10" s="101"/>
      <c r="M10" s="95" t="s">
        <v>22</v>
      </c>
      <c r="N10" s="95" t="s">
        <v>23</v>
      </c>
      <c r="O10" s="106"/>
      <c r="P10" s="106"/>
      <c r="Q10" s="117"/>
      <c r="R10" s="118"/>
      <c r="S10" s="117"/>
      <c r="T10" s="118"/>
      <c r="U10" s="117"/>
      <c r="V10" s="118"/>
      <c r="W10" s="117"/>
      <c r="X10" s="118"/>
      <c r="Y10" s="106"/>
      <c r="Z10" s="106"/>
    </row>
    <row r="11" spans="1:26" s="19" customFormat="1" ht="36">
      <c r="A11" s="97"/>
      <c r="B11" s="102"/>
      <c r="C11" s="102"/>
      <c r="D11" s="102"/>
      <c r="E11" s="39" t="s">
        <v>24</v>
      </c>
      <c r="F11" s="39" t="s">
        <v>25</v>
      </c>
      <c r="G11" s="102"/>
      <c r="H11" s="102"/>
      <c r="I11" s="102"/>
      <c r="J11" s="102"/>
      <c r="K11" s="102"/>
      <c r="L11" s="102"/>
      <c r="M11" s="107"/>
      <c r="N11" s="107"/>
      <c r="O11" s="107"/>
      <c r="P11" s="107"/>
      <c r="Q11" s="40" t="s">
        <v>26</v>
      </c>
      <c r="R11" s="40" t="s">
        <v>27</v>
      </c>
      <c r="S11" s="40" t="s">
        <v>26</v>
      </c>
      <c r="T11" s="40" t="s">
        <v>27</v>
      </c>
      <c r="U11" s="40" t="s">
        <v>24</v>
      </c>
      <c r="V11" s="40" t="s">
        <v>25</v>
      </c>
      <c r="W11" s="40" t="s">
        <v>26</v>
      </c>
      <c r="X11" s="40" t="s">
        <v>27</v>
      </c>
      <c r="Y11" s="107"/>
      <c r="Z11" s="107"/>
    </row>
    <row r="12" spans="1:26" s="43" customFormat="1" ht="12.75">
      <c r="A12" s="41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  <c r="R12" s="41">
        <v>18</v>
      </c>
      <c r="S12" s="41">
        <v>19</v>
      </c>
      <c r="T12" s="41">
        <v>20</v>
      </c>
      <c r="U12" s="41">
        <v>21</v>
      </c>
      <c r="V12" s="41">
        <v>22</v>
      </c>
      <c r="W12" s="41">
        <v>23</v>
      </c>
      <c r="X12" s="41">
        <v>24</v>
      </c>
      <c r="Y12" s="41">
        <v>25</v>
      </c>
      <c r="Z12" s="41">
        <v>26</v>
      </c>
    </row>
    <row r="13" spans="1:26" ht="24.75" customHeight="1">
      <c r="A13" s="44">
        <v>1</v>
      </c>
      <c r="B13" s="95" t="s">
        <v>30</v>
      </c>
      <c r="C13" s="112" t="s">
        <v>29</v>
      </c>
      <c r="D13" s="113"/>
      <c r="E13" s="113"/>
      <c r="F13" s="113"/>
      <c r="G13" s="113"/>
      <c r="H13" s="113"/>
      <c r="I13" s="113"/>
      <c r="J13" s="113"/>
      <c r="K13" s="113"/>
      <c r="L13" s="114"/>
      <c r="M13" s="45"/>
      <c r="N13" s="41"/>
      <c r="O13" s="41"/>
      <c r="P13" s="41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s="43" customFormat="1" ht="15" customHeight="1">
      <c r="A14" s="46"/>
      <c r="B14" s="106"/>
      <c r="C14" s="47" t="s">
        <v>134</v>
      </c>
      <c r="D14" s="98" t="s">
        <v>83</v>
      </c>
      <c r="E14" s="109">
        <v>14135.8</v>
      </c>
      <c r="F14" s="109">
        <v>13663.9</v>
      </c>
      <c r="G14" s="98" t="s">
        <v>132</v>
      </c>
      <c r="H14" s="95" t="s">
        <v>84</v>
      </c>
      <c r="I14" s="48">
        <f>I15+I16+I17+I18+I19+I20+I21+I22+I23+I24+I25+I26+I27+I28</f>
        <v>31923.8</v>
      </c>
      <c r="J14" s="48">
        <f>J15+J16+J17+J18+J19+J20+J21+J22+J23+J24+J25+J26+J27+J28</f>
        <v>25131.4</v>
      </c>
      <c r="K14" s="48">
        <f>J14-I14</f>
        <v>-6792.3999999999978</v>
      </c>
      <c r="L14" s="49"/>
      <c r="M14" s="48">
        <f>M15+M16+M17+M18+M19+M20+M21+M22+M23+M24+M25+M26+M27+M28</f>
        <v>25131.4</v>
      </c>
      <c r="N14" s="50">
        <v>0</v>
      </c>
      <c r="O14" s="50">
        <v>0</v>
      </c>
      <c r="P14" s="50">
        <v>0</v>
      </c>
      <c r="Q14" s="50"/>
      <c r="R14" s="50"/>
      <c r="S14" s="50"/>
      <c r="T14" s="50"/>
      <c r="U14" s="50"/>
      <c r="V14" s="50"/>
      <c r="W14" s="50"/>
      <c r="X14" s="50"/>
      <c r="Y14" s="49"/>
      <c r="Z14" s="49"/>
    </row>
    <row r="15" spans="1:26" s="43" customFormat="1" ht="24.75" customHeight="1">
      <c r="A15" s="46" t="s">
        <v>39</v>
      </c>
      <c r="B15" s="106"/>
      <c r="C15" s="51" t="s">
        <v>92</v>
      </c>
      <c r="D15" s="108"/>
      <c r="E15" s="110"/>
      <c r="F15" s="110"/>
      <c r="G15" s="108"/>
      <c r="H15" s="106"/>
      <c r="I15" s="52">
        <v>2683.3</v>
      </c>
      <c r="J15" s="52">
        <v>2272.8000000000002</v>
      </c>
      <c r="K15" s="8">
        <f t="shared" ref="K15:K29" si="0">J15-I15</f>
        <v>-410.5</v>
      </c>
      <c r="L15" s="40" t="s">
        <v>142</v>
      </c>
      <c r="M15" s="1">
        <f>J15</f>
        <v>2272.8000000000002</v>
      </c>
      <c r="N15" s="20">
        <v>0</v>
      </c>
      <c r="O15" s="20">
        <v>0</v>
      </c>
      <c r="P15" s="20">
        <v>0</v>
      </c>
      <c r="Q15" s="20" t="s">
        <v>150</v>
      </c>
      <c r="R15" s="20" t="s">
        <v>150</v>
      </c>
      <c r="S15" s="20" t="s">
        <v>150</v>
      </c>
      <c r="T15" s="20" t="s">
        <v>150</v>
      </c>
      <c r="U15" s="20" t="s">
        <v>150</v>
      </c>
      <c r="V15" s="20" t="s">
        <v>150</v>
      </c>
      <c r="W15" s="98">
        <v>542</v>
      </c>
      <c r="X15" s="98">
        <v>509</v>
      </c>
      <c r="Y15" s="95" t="s">
        <v>153</v>
      </c>
      <c r="Z15" s="95" t="s">
        <v>89</v>
      </c>
    </row>
    <row r="16" spans="1:26" s="43" customFormat="1" ht="24" customHeight="1">
      <c r="A16" s="46" t="s">
        <v>40</v>
      </c>
      <c r="B16" s="106"/>
      <c r="C16" s="51" t="s">
        <v>93</v>
      </c>
      <c r="D16" s="108"/>
      <c r="E16" s="110"/>
      <c r="F16" s="110"/>
      <c r="G16" s="108"/>
      <c r="H16" s="106"/>
      <c r="I16" s="52">
        <v>2423.8000000000002</v>
      </c>
      <c r="J16" s="52">
        <v>2064</v>
      </c>
      <c r="K16" s="8">
        <f t="shared" si="0"/>
        <v>-359.80000000000018</v>
      </c>
      <c r="L16" s="40" t="str">
        <f>L15</f>
        <v>экономия по результатам государственных закупок</v>
      </c>
      <c r="M16" s="1">
        <f t="shared" ref="M16:M28" si="1">J16</f>
        <v>2064</v>
      </c>
      <c r="N16" s="20">
        <v>0</v>
      </c>
      <c r="O16" s="20">
        <v>0</v>
      </c>
      <c r="P16" s="20">
        <v>0</v>
      </c>
      <c r="Q16" s="20" t="s">
        <v>150</v>
      </c>
      <c r="R16" s="20" t="s">
        <v>150</v>
      </c>
      <c r="S16" s="20" t="s">
        <v>150</v>
      </c>
      <c r="T16" s="20" t="s">
        <v>150</v>
      </c>
      <c r="U16" s="20" t="s">
        <v>150</v>
      </c>
      <c r="V16" s="20" t="s">
        <v>150</v>
      </c>
      <c r="W16" s="96"/>
      <c r="X16" s="96"/>
      <c r="Y16" s="96"/>
      <c r="Z16" s="96"/>
    </row>
    <row r="17" spans="1:26" s="43" customFormat="1" ht="24" customHeight="1">
      <c r="A17" s="46" t="s">
        <v>41</v>
      </c>
      <c r="B17" s="106"/>
      <c r="C17" s="51" t="s">
        <v>94</v>
      </c>
      <c r="D17" s="108"/>
      <c r="E17" s="110"/>
      <c r="F17" s="110"/>
      <c r="G17" s="108"/>
      <c r="H17" s="106"/>
      <c r="I17" s="52">
        <v>1608.6</v>
      </c>
      <c r="J17" s="52">
        <v>1219.4000000000001</v>
      </c>
      <c r="K17" s="8">
        <f t="shared" si="0"/>
        <v>-389.19999999999982</v>
      </c>
      <c r="L17" s="40" t="str">
        <f>L15</f>
        <v>экономия по результатам государственных закупок</v>
      </c>
      <c r="M17" s="1">
        <f t="shared" si="1"/>
        <v>1219.4000000000001</v>
      </c>
      <c r="N17" s="20">
        <v>0</v>
      </c>
      <c r="O17" s="20">
        <v>0</v>
      </c>
      <c r="P17" s="20">
        <v>0</v>
      </c>
      <c r="Q17" s="20" t="s">
        <v>150</v>
      </c>
      <c r="R17" s="20" t="s">
        <v>150</v>
      </c>
      <c r="S17" s="20" t="s">
        <v>150</v>
      </c>
      <c r="T17" s="20" t="s">
        <v>150</v>
      </c>
      <c r="U17" s="20" t="s">
        <v>150</v>
      </c>
      <c r="V17" s="20" t="s">
        <v>150</v>
      </c>
      <c r="W17" s="96"/>
      <c r="X17" s="96"/>
      <c r="Y17" s="96"/>
      <c r="Z17" s="96"/>
    </row>
    <row r="18" spans="1:26" s="43" customFormat="1" ht="36" customHeight="1">
      <c r="A18" s="46" t="s">
        <v>42</v>
      </c>
      <c r="B18" s="106"/>
      <c r="C18" s="51" t="s">
        <v>95</v>
      </c>
      <c r="D18" s="108"/>
      <c r="E18" s="110"/>
      <c r="F18" s="110"/>
      <c r="G18" s="108"/>
      <c r="H18" s="106"/>
      <c r="I18" s="52">
        <v>2809.9</v>
      </c>
      <c r="J18" s="52">
        <v>2379.8000000000002</v>
      </c>
      <c r="K18" s="8">
        <f t="shared" si="0"/>
        <v>-430.09999999999991</v>
      </c>
      <c r="L18" s="40" t="str">
        <f>L15</f>
        <v>экономия по результатам государственных закупок</v>
      </c>
      <c r="M18" s="1">
        <f t="shared" si="1"/>
        <v>2379.8000000000002</v>
      </c>
      <c r="N18" s="20">
        <v>0</v>
      </c>
      <c r="O18" s="20">
        <v>0</v>
      </c>
      <c r="P18" s="20">
        <v>0</v>
      </c>
      <c r="Q18" s="20" t="s">
        <v>150</v>
      </c>
      <c r="R18" s="20" t="s">
        <v>150</v>
      </c>
      <c r="S18" s="20" t="s">
        <v>150</v>
      </c>
      <c r="T18" s="20" t="s">
        <v>150</v>
      </c>
      <c r="U18" s="20" t="s">
        <v>150</v>
      </c>
      <c r="V18" s="20" t="s">
        <v>150</v>
      </c>
      <c r="W18" s="96"/>
      <c r="X18" s="96"/>
      <c r="Y18" s="96"/>
      <c r="Z18" s="96"/>
    </row>
    <row r="19" spans="1:26" s="43" customFormat="1" ht="24" customHeight="1">
      <c r="A19" s="46" t="s">
        <v>43</v>
      </c>
      <c r="B19" s="106"/>
      <c r="C19" s="51" t="s">
        <v>96</v>
      </c>
      <c r="D19" s="108"/>
      <c r="E19" s="110"/>
      <c r="F19" s="110"/>
      <c r="G19" s="108"/>
      <c r="H19" s="106"/>
      <c r="I19" s="52">
        <v>1633.3</v>
      </c>
      <c r="J19" s="52">
        <v>1406.9</v>
      </c>
      <c r="K19" s="8">
        <f t="shared" si="0"/>
        <v>-226.39999999999986</v>
      </c>
      <c r="L19" s="40" t="str">
        <f>L15</f>
        <v>экономия по результатам государственных закупок</v>
      </c>
      <c r="M19" s="1">
        <f t="shared" si="1"/>
        <v>1406.9</v>
      </c>
      <c r="N19" s="20">
        <v>0</v>
      </c>
      <c r="O19" s="20">
        <v>0</v>
      </c>
      <c r="P19" s="20">
        <v>0</v>
      </c>
      <c r="Q19" s="20" t="s">
        <v>150</v>
      </c>
      <c r="R19" s="20" t="s">
        <v>150</v>
      </c>
      <c r="S19" s="20" t="s">
        <v>150</v>
      </c>
      <c r="T19" s="20" t="s">
        <v>150</v>
      </c>
      <c r="U19" s="20" t="s">
        <v>150</v>
      </c>
      <c r="V19" s="20" t="s">
        <v>150</v>
      </c>
      <c r="W19" s="96"/>
      <c r="X19" s="96"/>
      <c r="Y19" s="96"/>
      <c r="Z19" s="96"/>
    </row>
    <row r="20" spans="1:26" s="43" customFormat="1" ht="36" customHeight="1">
      <c r="A20" s="46" t="s">
        <v>44</v>
      </c>
      <c r="B20" s="106"/>
      <c r="C20" s="51" t="s">
        <v>97</v>
      </c>
      <c r="D20" s="108"/>
      <c r="E20" s="110"/>
      <c r="F20" s="110"/>
      <c r="G20" s="108"/>
      <c r="H20" s="106"/>
      <c r="I20" s="52">
        <v>979.4</v>
      </c>
      <c r="J20" s="52">
        <v>851.7</v>
      </c>
      <c r="K20" s="8">
        <f t="shared" si="0"/>
        <v>-127.69999999999993</v>
      </c>
      <c r="L20" s="40" t="str">
        <f>L15</f>
        <v>экономия по результатам государственных закупок</v>
      </c>
      <c r="M20" s="1">
        <f t="shared" si="1"/>
        <v>851.7</v>
      </c>
      <c r="N20" s="20">
        <v>0</v>
      </c>
      <c r="O20" s="20">
        <v>0</v>
      </c>
      <c r="P20" s="20">
        <v>0</v>
      </c>
      <c r="Q20" s="20" t="s">
        <v>150</v>
      </c>
      <c r="R20" s="20" t="s">
        <v>150</v>
      </c>
      <c r="S20" s="20" t="s">
        <v>150</v>
      </c>
      <c r="T20" s="20" t="s">
        <v>150</v>
      </c>
      <c r="U20" s="20" t="s">
        <v>150</v>
      </c>
      <c r="V20" s="20" t="s">
        <v>150</v>
      </c>
      <c r="W20" s="96"/>
      <c r="X20" s="96"/>
      <c r="Y20" s="96"/>
      <c r="Z20" s="96"/>
    </row>
    <row r="21" spans="1:26" s="43" customFormat="1" ht="24" customHeight="1">
      <c r="A21" s="46" t="s">
        <v>45</v>
      </c>
      <c r="B21" s="106"/>
      <c r="C21" s="51" t="s">
        <v>98</v>
      </c>
      <c r="D21" s="108"/>
      <c r="E21" s="110"/>
      <c r="F21" s="110"/>
      <c r="G21" s="108"/>
      <c r="H21" s="106"/>
      <c r="I21" s="52">
        <v>1350.7</v>
      </c>
      <c r="J21" s="52">
        <v>1162.9000000000001</v>
      </c>
      <c r="K21" s="8">
        <f t="shared" si="0"/>
        <v>-187.79999999999995</v>
      </c>
      <c r="L21" s="40" t="str">
        <f>L15</f>
        <v>экономия по результатам государственных закупок</v>
      </c>
      <c r="M21" s="1">
        <f t="shared" si="1"/>
        <v>1162.9000000000001</v>
      </c>
      <c r="N21" s="20">
        <v>0</v>
      </c>
      <c r="O21" s="20">
        <v>0</v>
      </c>
      <c r="P21" s="20">
        <v>0</v>
      </c>
      <c r="Q21" s="20" t="s">
        <v>150</v>
      </c>
      <c r="R21" s="20" t="s">
        <v>150</v>
      </c>
      <c r="S21" s="20" t="s">
        <v>150</v>
      </c>
      <c r="T21" s="20" t="s">
        <v>150</v>
      </c>
      <c r="U21" s="20" t="s">
        <v>150</v>
      </c>
      <c r="V21" s="20" t="s">
        <v>150</v>
      </c>
      <c r="W21" s="96"/>
      <c r="X21" s="96"/>
      <c r="Y21" s="96"/>
      <c r="Z21" s="96"/>
    </row>
    <row r="22" spans="1:26" s="43" customFormat="1" ht="24" customHeight="1">
      <c r="A22" s="46" t="s">
        <v>46</v>
      </c>
      <c r="B22" s="106"/>
      <c r="C22" s="51" t="s">
        <v>99</v>
      </c>
      <c r="D22" s="108"/>
      <c r="E22" s="110"/>
      <c r="F22" s="110"/>
      <c r="G22" s="108"/>
      <c r="H22" s="106"/>
      <c r="I22" s="52">
        <v>1426.3</v>
      </c>
      <c r="J22" s="52">
        <v>1228.9000000000001</v>
      </c>
      <c r="K22" s="8">
        <f t="shared" si="0"/>
        <v>-197.39999999999986</v>
      </c>
      <c r="L22" s="40" t="str">
        <f>L15</f>
        <v>экономия по результатам государственных закупок</v>
      </c>
      <c r="M22" s="1">
        <f t="shared" si="1"/>
        <v>1228.9000000000001</v>
      </c>
      <c r="N22" s="20">
        <v>0</v>
      </c>
      <c r="O22" s="20">
        <v>0</v>
      </c>
      <c r="P22" s="20">
        <v>0</v>
      </c>
      <c r="Q22" s="20" t="s">
        <v>150</v>
      </c>
      <c r="R22" s="20" t="s">
        <v>150</v>
      </c>
      <c r="S22" s="20" t="s">
        <v>150</v>
      </c>
      <c r="T22" s="20" t="s">
        <v>150</v>
      </c>
      <c r="U22" s="20" t="s">
        <v>150</v>
      </c>
      <c r="V22" s="20" t="s">
        <v>150</v>
      </c>
      <c r="W22" s="96"/>
      <c r="X22" s="96"/>
      <c r="Y22" s="96"/>
      <c r="Z22" s="96"/>
    </row>
    <row r="23" spans="1:26" s="43" customFormat="1" ht="24" customHeight="1">
      <c r="A23" s="46" t="s">
        <v>47</v>
      </c>
      <c r="B23" s="106"/>
      <c r="C23" s="51" t="s">
        <v>100</v>
      </c>
      <c r="D23" s="108"/>
      <c r="E23" s="110"/>
      <c r="F23" s="110"/>
      <c r="G23" s="108"/>
      <c r="H23" s="106"/>
      <c r="I23" s="52">
        <v>845.1</v>
      </c>
      <c r="J23" s="52">
        <v>788.1</v>
      </c>
      <c r="K23" s="8">
        <f t="shared" si="0"/>
        <v>-57</v>
      </c>
      <c r="L23" s="40" t="str">
        <f>L15</f>
        <v>экономия по результатам государственных закупок</v>
      </c>
      <c r="M23" s="1">
        <f t="shared" si="1"/>
        <v>788.1</v>
      </c>
      <c r="N23" s="20">
        <v>0</v>
      </c>
      <c r="O23" s="20">
        <v>0</v>
      </c>
      <c r="P23" s="20">
        <v>0</v>
      </c>
      <c r="Q23" s="20" t="s">
        <v>150</v>
      </c>
      <c r="R23" s="20" t="s">
        <v>150</v>
      </c>
      <c r="S23" s="20" t="s">
        <v>150</v>
      </c>
      <c r="T23" s="20" t="s">
        <v>150</v>
      </c>
      <c r="U23" s="20" t="s">
        <v>150</v>
      </c>
      <c r="V23" s="20" t="s">
        <v>150</v>
      </c>
      <c r="W23" s="96"/>
      <c r="X23" s="96"/>
      <c r="Y23" s="96"/>
      <c r="Z23" s="96"/>
    </row>
    <row r="24" spans="1:26" s="43" customFormat="1" ht="36.75" customHeight="1">
      <c r="A24" s="46" t="s">
        <v>48</v>
      </c>
      <c r="B24" s="106"/>
      <c r="C24" s="51" t="s">
        <v>101</v>
      </c>
      <c r="D24" s="108"/>
      <c r="E24" s="110"/>
      <c r="F24" s="110"/>
      <c r="G24" s="108"/>
      <c r="H24" s="106"/>
      <c r="I24" s="52">
        <v>2387.8000000000002</v>
      </c>
      <c r="J24" s="8">
        <v>1822.1</v>
      </c>
      <c r="K24" s="8">
        <f t="shared" si="0"/>
        <v>-565.70000000000027</v>
      </c>
      <c r="L24" s="40" t="str">
        <f>L15</f>
        <v>экономия по результатам государственных закупок</v>
      </c>
      <c r="M24" s="1">
        <f t="shared" si="1"/>
        <v>1822.1</v>
      </c>
      <c r="N24" s="20">
        <v>0</v>
      </c>
      <c r="O24" s="20">
        <v>0</v>
      </c>
      <c r="P24" s="20">
        <v>0</v>
      </c>
      <c r="Q24" s="20" t="s">
        <v>150</v>
      </c>
      <c r="R24" s="20" t="s">
        <v>150</v>
      </c>
      <c r="S24" s="20" t="s">
        <v>150</v>
      </c>
      <c r="T24" s="20" t="s">
        <v>150</v>
      </c>
      <c r="U24" s="20" t="s">
        <v>150</v>
      </c>
      <c r="V24" s="20" t="s">
        <v>150</v>
      </c>
      <c r="W24" s="96"/>
      <c r="X24" s="96"/>
      <c r="Y24" s="96"/>
      <c r="Z24" s="96"/>
    </row>
    <row r="25" spans="1:26" s="43" customFormat="1" ht="24" customHeight="1">
      <c r="A25" s="46" t="s">
        <v>49</v>
      </c>
      <c r="B25" s="106"/>
      <c r="C25" s="51" t="s">
        <v>102</v>
      </c>
      <c r="D25" s="108"/>
      <c r="E25" s="110"/>
      <c r="F25" s="110"/>
      <c r="G25" s="108"/>
      <c r="H25" s="106"/>
      <c r="I25" s="52">
        <v>1334.3</v>
      </c>
      <c r="J25" s="8">
        <v>1151.4000000000001</v>
      </c>
      <c r="K25" s="8">
        <f t="shared" si="0"/>
        <v>-182.89999999999986</v>
      </c>
      <c r="L25" s="40" t="str">
        <f>L15</f>
        <v>экономия по результатам государственных закупок</v>
      </c>
      <c r="M25" s="1">
        <f t="shared" si="1"/>
        <v>1151.4000000000001</v>
      </c>
      <c r="N25" s="20">
        <v>0</v>
      </c>
      <c r="O25" s="20">
        <v>0</v>
      </c>
      <c r="P25" s="20">
        <v>0</v>
      </c>
      <c r="Q25" s="20" t="s">
        <v>150</v>
      </c>
      <c r="R25" s="20" t="s">
        <v>150</v>
      </c>
      <c r="S25" s="20" t="s">
        <v>150</v>
      </c>
      <c r="T25" s="20" t="s">
        <v>150</v>
      </c>
      <c r="U25" s="20" t="s">
        <v>150</v>
      </c>
      <c r="V25" s="20" t="s">
        <v>150</v>
      </c>
      <c r="W25" s="96"/>
      <c r="X25" s="96"/>
      <c r="Y25" s="96"/>
      <c r="Z25" s="96"/>
    </row>
    <row r="26" spans="1:26" s="43" customFormat="1" ht="24" customHeight="1">
      <c r="A26" s="46" t="s">
        <v>50</v>
      </c>
      <c r="B26" s="106"/>
      <c r="C26" s="51" t="s">
        <v>103</v>
      </c>
      <c r="D26" s="108"/>
      <c r="E26" s="110"/>
      <c r="F26" s="110"/>
      <c r="G26" s="108"/>
      <c r="H26" s="106"/>
      <c r="I26" s="52">
        <v>1721.5</v>
      </c>
      <c r="J26" s="8">
        <v>1474.2</v>
      </c>
      <c r="K26" s="8">
        <f t="shared" si="0"/>
        <v>-247.29999999999995</v>
      </c>
      <c r="L26" s="40" t="str">
        <f>L15</f>
        <v>экономия по результатам государственных закупок</v>
      </c>
      <c r="M26" s="1">
        <f t="shared" si="1"/>
        <v>1474.2</v>
      </c>
      <c r="N26" s="20">
        <v>0</v>
      </c>
      <c r="O26" s="20">
        <v>0</v>
      </c>
      <c r="P26" s="20">
        <v>0</v>
      </c>
      <c r="Q26" s="20" t="s">
        <v>150</v>
      </c>
      <c r="R26" s="20" t="s">
        <v>150</v>
      </c>
      <c r="S26" s="20" t="s">
        <v>150</v>
      </c>
      <c r="T26" s="20" t="s">
        <v>150</v>
      </c>
      <c r="U26" s="20" t="s">
        <v>150</v>
      </c>
      <c r="V26" s="20" t="s">
        <v>150</v>
      </c>
      <c r="W26" s="96"/>
      <c r="X26" s="96"/>
      <c r="Y26" s="96"/>
      <c r="Z26" s="96"/>
    </row>
    <row r="27" spans="1:26" s="43" customFormat="1" ht="24" customHeight="1">
      <c r="A27" s="46" t="s">
        <v>51</v>
      </c>
      <c r="B27" s="106"/>
      <c r="C27" s="51" t="s">
        <v>104</v>
      </c>
      <c r="D27" s="108"/>
      <c r="E27" s="110"/>
      <c r="F27" s="110"/>
      <c r="G27" s="108"/>
      <c r="H27" s="106"/>
      <c r="I27" s="52">
        <v>1731</v>
      </c>
      <c r="J27" s="8">
        <v>1482.5</v>
      </c>
      <c r="K27" s="8">
        <f t="shared" si="0"/>
        <v>-248.5</v>
      </c>
      <c r="L27" s="40" t="str">
        <f>L15</f>
        <v>экономия по результатам государственных закупок</v>
      </c>
      <c r="M27" s="1">
        <f t="shared" si="1"/>
        <v>1482.5</v>
      </c>
      <c r="N27" s="20">
        <v>0</v>
      </c>
      <c r="O27" s="20">
        <v>0</v>
      </c>
      <c r="P27" s="20">
        <v>0</v>
      </c>
      <c r="Q27" s="20" t="s">
        <v>150</v>
      </c>
      <c r="R27" s="20" t="s">
        <v>150</v>
      </c>
      <c r="S27" s="20" t="s">
        <v>150</v>
      </c>
      <c r="T27" s="20" t="s">
        <v>150</v>
      </c>
      <c r="U27" s="20" t="s">
        <v>150</v>
      </c>
      <c r="V27" s="20" t="s">
        <v>150</v>
      </c>
      <c r="W27" s="96"/>
      <c r="X27" s="96"/>
      <c r="Y27" s="96"/>
      <c r="Z27" s="96"/>
    </row>
    <row r="28" spans="1:26" s="43" customFormat="1" ht="36.75" customHeight="1">
      <c r="A28" s="46" t="s">
        <v>52</v>
      </c>
      <c r="B28" s="106"/>
      <c r="C28" s="51" t="s">
        <v>105</v>
      </c>
      <c r="D28" s="108"/>
      <c r="E28" s="110"/>
      <c r="F28" s="110"/>
      <c r="G28" s="108"/>
      <c r="H28" s="106"/>
      <c r="I28" s="3">
        <v>8988.7999999999993</v>
      </c>
      <c r="J28" s="8">
        <v>5826.7</v>
      </c>
      <c r="K28" s="8">
        <f t="shared" si="0"/>
        <v>-3162.0999999999995</v>
      </c>
      <c r="L28" s="40" t="str">
        <f>L16</f>
        <v>экономия по результатам государственных закупок</v>
      </c>
      <c r="M28" s="1">
        <f t="shared" si="1"/>
        <v>5826.7</v>
      </c>
      <c r="N28" s="9">
        <f>SUM(N30:N49)</f>
        <v>0</v>
      </c>
      <c r="O28" s="20">
        <f>SUM(O30:O49)</f>
        <v>0</v>
      </c>
      <c r="P28" s="20">
        <f>SUM(P30:P49)</f>
        <v>0</v>
      </c>
      <c r="Q28" s="20" t="s">
        <v>150</v>
      </c>
      <c r="R28" s="20" t="s">
        <v>150</v>
      </c>
      <c r="S28" s="20" t="s">
        <v>150</v>
      </c>
      <c r="T28" s="20" t="s">
        <v>150</v>
      </c>
      <c r="U28" s="20" t="s">
        <v>150</v>
      </c>
      <c r="V28" s="20" t="s">
        <v>150</v>
      </c>
      <c r="W28" s="96"/>
      <c r="X28" s="96"/>
      <c r="Y28" s="96"/>
      <c r="Z28" s="96"/>
    </row>
    <row r="29" spans="1:26" s="43" customFormat="1" ht="21.75" customHeight="1">
      <c r="A29" s="46"/>
      <c r="B29" s="106"/>
      <c r="C29" s="53" t="s">
        <v>137</v>
      </c>
      <c r="D29" s="108"/>
      <c r="E29" s="110"/>
      <c r="F29" s="110"/>
      <c r="G29" s="108"/>
      <c r="H29" s="106"/>
      <c r="I29" s="54">
        <f>I30+I31+I32+I33+I34+I35+I36</f>
        <v>190620.2</v>
      </c>
      <c r="J29" s="54">
        <f>J30+J31+J32+J33+J34+J35+J36</f>
        <v>163834.20000000001</v>
      </c>
      <c r="K29" s="48">
        <f t="shared" si="0"/>
        <v>-26786</v>
      </c>
      <c r="L29" s="55"/>
      <c r="M29" s="54">
        <f>SUM(M30:M36)</f>
        <v>163834.20000000001</v>
      </c>
      <c r="N29" s="6">
        <v>0</v>
      </c>
      <c r="O29" s="6">
        <v>0</v>
      </c>
      <c r="P29" s="6">
        <v>0</v>
      </c>
      <c r="Q29" s="56"/>
      <c r="R29" s="56"/>
      <c r="S29" s="56"/>
      <c r="T29" s="56"/>
      <c r="U29" s="56"/>
      <c r="V29" s="56"/>
      <c r="W29" s="96"/>
      <c r="X29" s="96"/>
      <c r="Y29" s="96"/>
      <c r="Z29" s="96"/>
    </row>
    <row r="30" spans="1:26" s="43" customFormat="1" ht="39" customHeight="1">
      <c r="A30" s="46" t="s">
        <v>53</v>
      </c>
      <c r="B30" s="106"/>
      <c r="C30" s="51" t="s">
        <v>106</v>
      </c>
      <c r="D30" s="108"/>
      <c r="E30" s="110"/>
      <c r="F30" s="110"/>
      <c r="G30" s="108"/>
      <c r="H30" s="106"/>
      <c r="I30" s="3">
        <v>5767.8</v>
      </c>
      <c r="J30" s="1">
        <v>10528</v>
      </c>
      <c r="K30" s="1">
        <f>J30-I30</f>
        <v>4760.2</v>
      </c>
      <c r="L30" s="39" t="s">
        <v>146</v>
      </c>
      <c r="M30" s="1">
        <f>J30</f>
        <v>10528</v>
      </c>
      <c r="N30" s="20">
        <v>0</v>
      </c>
      <c r="O30" s="20">
        <v>0</v>
      </c>
      <c r="P30" s="20">
        <v>0</v>
      </c>
      <c r="Q30" s="20" t="s">
        <v>150</v>
      </c>
      <c r="R30" s="20" t="s">
        <v>150</v>
      </c>
      <c r="S30" s="20" t="s">
        <v>150</v>
      </c>
      <c r="T30" s="20" t="s">
        <v>150</v>
      </c>
      <c r="U30" s="20" t="s">
        <v>150</v>
      </c>
      <c r="V30" s="20" t="s">
        <v>150</v>
      </c>
      <c r="W30" s="96"/>
      <c r="X30" s="96"/>
      <c r="Y30" s="96"/>
      <c r="Z30" s="96"/>
    </row>
    <row r="31" spans="1:26" s="43" customFormat="1" ht="64.5" customHeight="1">
      <c r="A31" s="46" t="s">
        <v>54</v>
      </c>
      <c r="B31" s="106"/>
      <c r="C31" s="51" t="s">
        <v>107</v>
      </c>
      <c r="D31" s="108"/>
      <c r="E31" s="110"/>
      <c r="F31" s="110"/>
      <c r="G31" s="108"/>
      <c r="H31" s="106"/>
      <c r="I31" s="3">
        <v>16699.599999999999</v>
      </c>
      <c r="J31" s="1">
        <v>6716.7</v>
      </c>
      <c r="K31" s="1">
        <f t="shared" ref="K31:K49" si="2">J31-I31</f>
        <v>-9982.8999999999978</v>
      </c>
      <c r="L31" s="39" t="s">
        <v>147</v>
      </c>
      <c r="M31" s="1">
        <f t="shared" ref="M31:M49" si="3">J31</f>
        <v>6716.7</v>
      </c>
      <c r="N31" s="20">
        <v>0</v>
      </c>
      <c r="O31" s="20">
        <v>0</v>
      </c>
      <c r="P31" s="20">
        <v>0</v>
      </c>
      <c r="Q31" s="20" t="s">
        <v>150</v>
      </c>
      <c r="R31" s="20" t="s">
        <v>150</v>
      </c>
      <c r="S31" s="20">
        <v>0.2</v>
      </c>
      <c r="T31" s="20">
        <v>0.2</v>
      </c>
      <c r="U31" s="20" t="s">
        <v>150</v>
      </c>
      <c r="V31" s="20" t="s">
        <v>150</v>
      </c>
      <c r="W31" s="96"/>
      <c r="X31" s="96"/>
      <c r="Y31" s="96"/>
      <c r="Z31" s="96"/>
    </row>
    <row r="32" spans="1:26" s="43" customFormat="1" ht="62.25" customHeight="1">
      <c r="A32" s="46" t="s">
        <v>55</v>
      </c>
      <c r="B32" s="106"/>
      <c r="C32" s="51" t="s">
        <v>108</v>
      </c>
      <c r="D32" s="108"/>
      <c r="E32" s="110"/>
      <c r="F32" s="110"/>
      <c r="G32" s="108"/>
      <c r="H32" s="106"/>
      <c r="I32" s="3">
        <v>16249.8</v>
      </c>
      <c r="J32" s="1">
        <v>9365.7000000000007</v>
      </c>
      <c r="K32" s="1">
        <f t="shared" si="2"/>
        <v>-6884.0999999999985</v>
      </c>
      <c r="L32" s="39" t="s">
        <v>147</v>
      </c>
      <c r="M32" s="1">
        <f t="shared" si="3"/>
        <v>9365.7000000000007</v>
      </c>
      <c r="N32" s="20">
        <v>0</v>
      </c>
      <c r="O32" s="20">
        <v>0</v>
      </c>
      <c r="P32" s="20">
        <v>0</v>
      </c>
      <c r="Q32" s="20" t="s">
        <v>150</v>
      </c>
      <c r="R32" s="20" t="s">
        <v>150</v>
      </c>
      <c r="S32" s="20">
        <v>0.2</v>
      </c>
      <c r="T32" s="20">
        <v>0.2</v>
      </c>
      <c r="U32" s="20" t="s">
        <v>150</v>
      </c>
      <c r="V32" s="20" t="s">
        <v>150</v>
      </c>
      <c r="W32" s="96"/>
      <c r="X32" s="96"/>
      <c r="Y32" s="96"/>
      <c r="Z32" s="96"/>
    </row>
    <row r="33" spans="1:26" s="43" customFormat="1" ht="48">
      <c r="A33" s="46" t="s">
        <v>56</v>
      </c>
      <c r="B33" s="106"/>
      <c r="C33" s="51" t="s">
        <v>109</v>
      </c>
      <c r="D33" s="108"/>
      <c r="E33" s="110"/>
      <c r="F33" s="110"/>
      <c r="G33" s="108"/>
      <c r="H33" s="106"/>
      <c r="I33" s="3">
        <v>5462.3</v>
      </c>
      <c r="J33" s="1">
        <v>5043.8999999999996</v>
      </c>
      <c r="K33" s="1">
        <f t="shared" si="2"/>
        <v>-418.40000000000055</v>
      </c>
      <c r="L33" s="40" t="s">
        <v>148</v>
      </c>
      <c r="M33" s="1">
        <f t="shared" si="3"/>
        <v>5043.8999999999996</v>
      </c>
      <c r="N33" s="20">
        <v>0</v>
      </c>
      <c r="O33" s="20">
        <v>0</v>
      </c>
      <c r="P33" s="20">
        <v>0</v>
      </c>
      <c r="Q33" s="20" t="s">
        <v>150</v>
      </c>
      <c r="R33" s="20" t="s">
        <v>150</v>
      </c>
      <c r="S33" s="20" t="s">
        <v>150</v>
      </c>
      <c r="T33" s="20" t="s">
        <v>150</v>
      </c>
      <c r="U33" s="20" t="s">
        <v>150</v>
      </c>
      <c r="V33" s="20" t="s">
        <v>150</v>
      </c>
      <c r="W33" s="96"/>
      <c r="X33" s="96"/>
      <c r="Y33" s="96"/>
      <c r="Z33" s="96"/>
    </row>
    <row r="34" spans="1:26" s="43" customFormat="1" ht="72" customHeight="1">
      <c r="A34" s="46" t="s">
        <v>57</v>
      </c>
      <c r="B34" s="106"/>
      <c r="C34" s="51" t="s">
        <v>110</v>
      </c>
      <c r="D34" s="108"/>
      <c r="E34" s="110"/>
      <c r="F34" s="110"/>
      <c r="G34" s="108"/>
      <c r="H34" s="106"/>
      <c r="I34" s="3">
        <v>30658.400000000001</v>
      </c>
      <c r="J34" s="1">
        <v>26012.2</v>
      </c>
      <c r="K34" s="1">
        <f t="shared" si="2"/>
        <v>-4646.2000000000007</v>
      </c>
      <c r="L34" s="39" t="s">
        <v>147</v>
      </c>
      <c r="M34" s="9">
        <f t="shared" si="3"/>
        <v>26012.2</v>
      </c>
      <c r="N34" s="20">
        <v>0</v>
      </c>
      <c r="O34" s="20">
        <v>0</v>
      </c>
      <c r="P34" s="20">
        <v>0</v>
      </c>
      <c r="Q34" s="20" t="s">
        <v>150</v>
      </c>
      <c r="R34" s="20" t="s">
        <v>150</v>
      </c>
      <c r="S34" s="20">
        <v>0.3</v>
      </c>
      <c r="T34" s="20">
        <v>0.3</v>
      </c>
      <c r="U34" s="20">
        <v>0.1</v>
      </c>
      <c r="V34" s="20">
        <v>0.1</v>
      </c>
      <c r="W34" s="96"/>
      <c r="X34" s="96"/>
      <c r="Y34" s="96"/>
      <c r="Z34" s="96"/>
    </row>
    <row r="35" spans="1:26" s="19" customFormat="1" ht="61.5" customHeight="1">
      <c r="A35" s="46" t="s">
        <v>58</v>
      </c>
      <c r="B35" s="106"/>
      <c r="C35" s="51" t="s">
        <v>111</v>
      </c>
      <c r="D35" s="108"/>
      <c r="E35" s="110"/>
      <c r="F35" s="110"/>
      <c r="G35" s="108"/>
      <c r="H35" s="106"/>
      <c r="I35" s="3">
        <v>21627.200000000001</v>
      </c>
      <c r="J35" s="1">
        <v>8072.5</v>
      </c>
      <c r="K35" s="1">
        <f t="shared" si="2"/>
        <v>-13554.7</v>
      </c>
      <c r="L35" s="39" t="s">
        <v>147</v>
      </c>
      <c r="M35" s="1">
        <f t="shared" si="3"/>
        <v>8072.5</v>
      </c>
      <c r="N35" s="20">
        <v>0</v>
      </c>
      <c r="O35" s="20">
        <v>0</v>
      </c>
      <c r="P35" s="20">
        <v>0</v>
      </c>
      <c r="Q35" s="20" t="s">
        <v>150</v>
      </c>
      <c r="R35" s="20" t="s">
        <v>150</v>
      </c>
      <c r="S35" s="20">
        <v>0.2</v>
      </c>
      <c r="T35" s="20">
        <v>0.2</v>
      </c>
      <c r="U35" s="20" t="s">
        <v>150</v>
      </c>
      <c r="V35" s="20" t="s">
        <v>150</v>
      </c>
      <c r="W35" s="96"/>
      <c r="X35" s="96"/>
      <c r="Y35" s="96"/>
      <c r="Z35" s="96"/>
    </row>
    <row r="36" spans="1:26" s="43" customFormat="1" ht="48">
      <c r="A36" s="46" t="s">
        <v>59</v>
      </c>
      <c r="B36" s="106"/>
      <c r="C36" s="51" t="s">
        <v>112</v>
      </c>
      <c r="D36" s="108"/>
      <c r="E36" s="110"/>
      <c r="F36" s="110"/>
      <c r="G36" s="108"/>
      <c r="H36" s="106"/>
      <c r="I36" s="3">
        <v>94155.1</v>
      </c>
      <c r="J36" s="1">
        <v>98095.2</v>
      </c>
      <c r="K36" s="1">
        <f t="shared" si="2"/>
        <v>3940.0999999999913</v>
      </c>
      <c r="L36" s="42" t="s">
        <v>149</v>
      </c>
      <c r="M36" s="1">
        <f t="shared" si="3"/>
        <v>98095.2</v>
      </c>
      <c r="N36" s="20">
        <v>0</v>
      </c>
      <c r="O36" s="20">
        <v>0</v>
      </c>
      <c r="P36" s="20">
        <v>0</v>
      </c>
      <c r="Q36" s="20" t="s">
        <v>150</v>
      </c>
      <c r="R36" s="20" t="s">
        <v>150</v>
      </c>
      <c r="S36" s="20" t="s">
        <v>150</v>
      </c>
      <c r="T36" s="20" t="s">
        <v>150</v>
      </c>
      <c r="U36" s="20" t="s">
        <v>150</v>
      </c>
      <c r="V36" s="20" t="s">
        <v>150</v>
      </c>
      <c r="W36" s="96"/>
      <c r="X36" s="96"/>
      <c r="Y36" s="96"/>
      <c r="Z36" s="96"/>
    </row>
    <row r="37" spans="1:26" s="43" customFormat="1" ht="23.25" customHeight="1">
      <c r="A37" s="46"/>
      <c r="B37" s="106"/>
      <c r="C37" s="53" t="s">
        <v>113</v>
      </c>
      <c r="D37" s="108"/>
      <c r="E37" s="110"/>
      <c r="F37" s="110"/>
      <c r="G37" s="108"/>
      <c r="H37" s="106"/>
      <c r="I37" s="54">
        <f>I38+I39+I40+I41+I42+I43+I44</f>
        <v>48594.6</v>
      </c>
      <c r="J37" s="54">
        <f>J38+J39+J40+J41+J42+J43+J44</f>
        <v>48594.6</v>
      </c>
      <c r="K37" s="54">
        <f t="shared" si="2"/>
        <v>0</v>
      </c>
      <c r="L37" s="55"/>
      <c r="M37" s="54">
        <f>SUM(M38:M44)</f>
        <v>48594.6</v>
      </c>
      <c r="N37" s="50">
        <v>0</v>
      </c>
      <c r="O37" s="50">
        <v>0</v>
      </c>
      <c r="P37" s="50">
        <v>0</v>
      </c>
      <c r="Q37" s="56"/>
      <c r="R37" s="56"/>
      <c r="S37" s="56"/>
      <c r="T37" s="56"/>
      <c r="U37" s="56"/>
      <c r="V37" s="56"/>
      <c r="W37" s="96"/>
      <c r="X37" s="96"/>
      <c r="Y37" s="96"/>
      <c r="Z37" s="96"/>
    </row>
    <row r="38" spans="1:26" s="43" customFormat="1" ht="24.75" customHeight="1">
      <c r="A38" s="46" t="s">
        <v>60</v>
      </c>
      <c r="B38" s="106"/>
      <c r="C38" s="51" t="s">
        <v>37</v>
      </c>
      <c r="D38" s="108"/>
      <c r="E38" s="110"/>
      <c r="F38" s="110"/>
      <c r="G38" s="108"/>
      <c r="H38" s="106"/>
      <c r="I38" s="3">
        <v>6150</v>
      </c>
      <c r="J38" s="1">
        <v>6150</v>
      </c>
      <c r="K38" s="1">
        <f t="shared" si="2"/>
        <v>0</v>
      </c>
      <c r="L38" s="55"/>
      <c r="M38" s="1">
        <f t="shared" si="3"/>
        <v>6150</v>
      </c>
      <c r="N38" s="20">
        <v>0</v>
      </c>
      <c r="O38" s="20">
        <v>0</v>
      </c>
      <c r="P38" s="20">
        <v>0</v>
      </c>
      <c r="Q38" s="20" t="s">
        <v>150</v>
      </c>
      <c r="R38" s="20" t="s">
        <v>150</v>
      </c>
      <c r="S38" s="20" t="s">
        <v>150</v>
      </c>
      <c r="T38" s="20" t="s">
        <v>150</v>
      </c>
      <c r="U38" s="20" t="s">
        <v>150</v>
      </c>
      <c r="V38" s="20" t="s">
        <v>150</v>
      </c>
      <c r="W38" s="96"/>
      <c r="X38" s="96"/>
      <c r="Y38" s="96"/>
      <c r="Z38" s="96"/>
    </row>
    <row r="39" spans="1:26" s="43" customFormat="1" ht="24.75" customHeight="1">
      <c r="A39" s="46" t="s">
        <v>61</v>
      </c>
      <c r="B39" s="106"/>
      <c r="C39" s="51" t="s">
        <v>114</v>
      </c>
      <c r="D39" s="108"/>
      <c r="E39" s="110"/>
      <c r="F39" s="110"/>
      <c r="G39" s="108"/>
      <c r="H39" s="106"/>
      <c r="I39" s="3">
        <v>10690.6</v>
      </c>
      <c r="J39" s="1">
        <v>10690.6</v>
      </c>
      <c r="K39" s="1">
        <f t="shared" si="2"/>
        <v>0</v>
      </c>
      <c r="L39" s="55"/>
      <c r="M39" s="1">
        <f t="shared" si="3"/>
        <v>10690.6</v>
      </c>
      <c r="N39" s="20">
        <v>0</v>
      </c>
      <c r="O39" s="20">
        <v>0</v>
      </c>
      <c r="P39" s="20">
        <v>0</v>
      </c>
      <c r="Q39" s="20" t="s">
        <v>150</v>
      </c>
      <c r="R39" s="20" t="s">
        <v>150</v>
      </c>
      <c r="S39" s="20" t="s">
        <v>150</v>
      </c>
      <c r="T39" s="20" t="s">
        <v>150</v>
      </c>
      <c r="U39" s="20" t="s">
        <v>150</v>
      </c>
      <c r="V39" s="20" t="s">
        <v>150</v>
      </c>
      <c r="W39" s="96"/>
      <c r="X39" s="96"/>
      <c r="Y39" s="96"/>
      <c r="Z39" s="96"/>
    </row>
    <row r="40" spans="1:26" s="43" customFormat="1" ht="15" customHeight="1">
      <c r="A40" s="46" t="s">
        <v>62</v>
      </c>
      <c r="B40" s="106"/>
      <c r="C40" s="51" t="s">
        <v>115</v>
      </c>
      <c r="D40" s="108"/>
      <c r="E40" s="110"/>
      <c r="F40" s="110"/>
      <c r="G40" s="108"/>
      <c r="H40" s="106"/>
      <c r="I40" s="3">
        <v>4198</v>
      </c>
      <c r="J40" s="1">
        <v>4198</v>
      </c>
      <c r="K40" s="1">
        <f t="shared" si="2"/>
        <v>0</v>
      </c>
      <c r="L40" s="55"/>
      <c r="M40" s="1">
        <f t="shared" si="3"/>
        <v>4198</v>
      </c>
      <c r="N40" s="9">
        <v>0</v>
      </c>
      <c r="O40" s="20">
        <v>0</v>
      </c>
      <c r="P40" s="20">
        <v>0</v>
      </c>
      <c r="Q40" s="20" t="s">
        <v>150</v>
      </c>
      <c r="R40" s="20" t="s">
        <v>150</v>
      </c>
      <c r="S40" s="20" t="s">
        <v>150</v>
      </c>
      <c r="T40" s="20" t="s">
        <v>150</v>
      </c>
      <c r="U40" s="20" t="s">
        <v>150</v>
      </c>
      <c r="V40" s="20" t="s">
        <v>150</v>
      </c>
      <c r="W40" s="96"/>
      <c r="X40" s="96"/>
      <c r="Y40" s="96"/>
      <c r="Z40" s="96"/>
    </row>
    <row r="41" spans="1:26" s="43" customFormat="1" ht="30" customHeight="1">
      <c r="A41" s="46" t="s">
        <v>63</v>
      </c>
      <c r="B41" s="106"/>
      <c r="C41" s="51" t="s">
        <v>116</v>
      </c>
      <c r="D41" s="108"/>
      <c r="E41" s="110"/>
      <c r="F41" s="110"/>
      <c r="G41" s="108"/>
      <c r="H41" s="106"/>
      <c r="I41" s="3">
        <v>5000</v>
      </c>
      <c r="J41" s="1">
        <v>5000</v>
      </c>
      <c r="K41" s="1">
        <f t="shared" si="2"/>
        <v>0</v>
      </c>
      <c r="L41" s="55"/>
      <c r="M41" s="1">
        <f t="shared" si="3"/>
        <v>5000</v>
      </c>
      <c r="N41" s="20">
        <v>0</v>
      </c>
      <c r="O41" s="20">
        <v>0</v>
      </c>
      <c r="P41" s="20">
        <v>0</v>
      </c>
      <c r="Q41" s="20" t="s">
        <v>150</v>
      </c>
      <c r="R41" s="20" t="s">
        <v>150</v>
      </c>
      <c r="S41" s="20" t="s">
        <v>150</v>
      </c>
      <c r="T41" s="20" t="s">
        <v>150</v>
      </c>
      <c r="U41" s="20" t="s">
        <v>150</v>
      </c>
      <c r="V41" s="20" t="s">
        <v>150</v>
      </c>
      <c r="W41" s="96"/>
      <c r="X41" s="96"/>
      <c r="Y41" s="96"/>
      <c r="Z41" s="96"/>
    </row>
    <row r="42" spans="1:26" s="43" customFormat="1" ht="15" customHeight="1">
      <c r="A42" s="46" t="s">
        <v>64</v>
      </c>
      <c r="B42" s="106"/>
      <c r="C42" s="51" t="s">
        <v>117</v>
      </c>
      <c r="D42" s="108"/>
      <c r="E42" s="110"/>
      <c r="F42" s="110"/>
      <c r="G42" s="108"/>
      <c r="H42" s="106"/>
      <c r="I42" s="3">
        <v>257.7</v>
      </c>
      <c r="J42" s="1">
        <v>257.7</v>
      </c>
      <c r="K42" s="1">
        <f t="shared" si="2"/>
        <v>0</v>
      </c>
      <c r="L42" s="55"/>
      <c r="M42" s="1">
        <f t="shared" si="3"/>
        <v>257.7</v>
      </c>
      <c r="N42" s="20">
        <v>0</v>
      </c>
      <c r="O42" s="20">
        <v>0</v>
      </c>
      <c r="P42" s="20">
        <v>0</v>
      </c>
      <c r="Q42" s="20" t="s">
        <v>150</v>
      </c>
      <c r="R42" s="20" t="s">
        <v>150</v>
      </c>
      <c r="S42" s="20" t="s">
        <v>150</v>
      </c>
      <c r="T42" s="20" t="s">
        <v>150</v>
      </c>
      <c r="U42" s="20" t="s">
        <v>150</v>
      </c>
      <c r="V42" s="20" t="s">
        <v>150</v>
      </c>
      <c r="W42" s="96"/>
      <c r="X42" s="96"/>
      <c r="Y42" s="96"/>
      <c r="Z42" s="96"/>
    </row>
    <row r="43" spans="1:26" s="43" customFormat="1" ht="24" customHeight="1">
      <c r="A43" s="46" t="s">
        <v>65</v>
      </c>
      <c r="B43" s="106"/>
      <c r="C43" s="51" t="s">
        <v>118</v>
      </c>
      <c r="D43" s="108"/>
      <c r="E43" s="110"/>
      <c r="F43" s="110"/>
      <c r="G43" s="108"/>
      <c r="H43" s="106"/>
      <c r="I43" s="3">
        <v>10727.7</v>
      </c>
      <c r="J43" s="1">
        <v>10727.7</v>
      </c>
      <c r="K43" s="1">
        <f t="shared" si="2"/>
        <v>0</v>
      </c>
      <c r="L43" s="55"/>
      <c r="M43" s="1">
        <f t="shared" si="3"/>
        <v>10727.7</v>
      </c>
      <c r="N43" s="20">
        <v>0</v>
      </c>
      <c r="O43" s="20">
        <v>0</v>
      </c>
      <c r="P43" s="20">
        <v>0</v>
      </c>
      <c r="Q43" s="20" t="s">
        <v>150</v>
      </c>
      <c r="R43" s="20" t="s">
        <v>150</v>
      </c>
      <c r="S43" s="20" t="s">
        <v>150</v>
      </c>
      <c r="T43" s="20" t="s">
        <v>150</v>
      </c>
      <c r="U43" s="20" t="s">
        <v>150</v>
      </c>
      <c r="V43" s="20" t="s">
        <v>150</v>
      </c>
      <c r="W43" s="96"/>
      <c r="X43" s="96"/>
      <c r="Y43" s="96"/>
      <c r="Z43" s="96"/>
    </row>
    <row r="44" spans="1:26" s="43" customFormat="1" ht="24.75" customHeight="1">
      <c r="A44" s="46" t="s">
        <v>66</v>
      </c>
      <c r="B44" s="106"/>
      <c r="C44" s="51" t="s">
        <v>119</v>
      </c>
      <c r="D44" s="108"/>
      <c r="E44" s="110"/>
      <c r="F44" s="110"/>
      <c r="G44" s="108"/>
      <c r="H44" s="106"/>
      <c r="I44" s="3">
        <v>11570.6</v>
      </c>
      <c r="J44" s="1">
        <v>11570.6</v>
      </c>
      <c r="K44" s="1">
        <f t="shared" si="2"/>
        <v>0</v>
      </c>
      <c r="L44" s="55"/>
      <c r="M44" s="1">
        <f t="shared" si="3"/>
        <v>11570.6</v>
      </c>
      <c r="N44" s="20">
        <v>0</v>
      </c>
      <c r="O44" s="20">
        <v>0</v>
      </c>
      <c r="P44" s="20">
        <v>0</v>
      </c>
      <c r="Q44" s="20" t="s">
        <v>150</v>
      </c>
      <c r="R44" s="20" t="s">
        <v>150</v>
      </c>
      <c r="S44" s="20" t="s">
        <v>150</v>
      </c>
      <c r="T44" s="20" t="s">
        <v>150</v>
      </c>
      <c r="U44" s="20" t="s">
        <v>150</v>
      </c>
      <c r="V44" s="20" t="s">
        <v>150</v>
      </c>
      <c r="W44" s="96"/>
      <c r="X44" s="96"/>
      <c r="Y44" s="96"/>
      <c r="Z44" s="96"/>
    </row>
    <row r="45" spans="1:26" s="43" customFormat="1" ht="22.5" customHeight="1">
      <c r="A45" s="46"/>
      <c r="B45" s="106"/>
      <c r="C45" s="53" t="s">
        <v>120</v>
      </c>
      <c r="D45" s="108"/>
      <c r="E45" s="110"/>
      <c r="F45" s="110"/>
      <c r="G45" s="108"/>
      <c r="H45" s="106"/>
      <c r="I45" s="54">
        <f>I46+I47+I48+I49</f>
        <v>64787.6</v>
      </c>
      <c r="J45" s="54">
        <f t="shared" ref="J45" si="4">J46+J47+J48+J49</f>
        <v>68685.7</v>
      </c>
      <c r="K45" s="54">
        <f t="shared" si="2"/>
        <v>3898.0999999999985</v>
      </c>
      <c r="L45" s="55"/>
      <c r="M45" s="54">
        <f>SUM(M46:M49)</f>
        <v>68685.7</v>
      </c>
      <c r="N45" s="50">
        <v>0</v>
      </c>
      <c r="O45" s="50">
        <v>0</v>
      </c>
      <c r="P45" s="50">
        <v>0</v>
      </c>
      <c r="Q45" s="57"/>
      <c r="R45" s="56"/>
      <c r="S45" s="56"/>
      <c r="T45" s="56"/>
      <c r="U45" s="56"/>
      <c r="V45" s="56"/>
      <c r="W45" s="96"/>
      <c r="X45" s="96"/>
      <c r="Y45" s="96"/>
      <c r="Z45" s="96"/>
    </row>
    <row r="46" spans="1:26" s="43" customFormat="1" ht="24" customHeight="1">
      <c r="A46" s="46" t="s">
        <v>67</v>
      </c>
      <c r="B46" s="106"/>
      <c r="C46" s="51" t="s">
        <v>121</v>
      </c>
      <c r="D46" s="108"/>
      <c r="E46" s="110"/>
      <c r="F46" s="110"/>
      <c r="G46" s="108"/>
      <c r="H46" s="106"/>
      <c r="I46" s="3">
        <v>19196</v>
      </c>
      <c r="J46" s="1">
        <v>19196</v>
      </c>
      <c r="K46" s="1">
        <f t="shared" si="2"/>
        <v>0</v>
      </c>
      <c r="L46" s="55"/>
      <c r="M46" s="1">
        <f t="shared" si="3"/>
        <v>19196</v>
      </c>
      <c r="N46" s="20">
        <v>0</v>
      </c>
      <c r="O46" s="20">
        <v>0</v>
      </c>
      <c r="P46" s="20">
        <v>0</v>
      </c>
      <c r="Q46" s="20" t="s">
        <v>150</v>
      </c>
      <c r="R46" s="20" t="s">
        <v>150</v>
      </c>
      <c r="S46" s="20" t="s">
        <v>150</v>
      </c>
      <c r="T46" s="20" t="s">
        <v>150</v>
      </c>
      <c r="U46" s="20" t="s">
        <v>150</v>
      </c>
      <c r="V46" s="20" t="s">
        <v>150</v>
      </c>
      <c r="W46" s="96"/>
      <c r="X46" s="96"/>
      <c r="Y46" s="96"/>
      <c r="Z46" s="96"/>
    </row>
    <row r="47" spans="1:26" s="43" customFormat="1" ht="15" customHeight="1">
      <c r="A47" s="46" t="s">
        <v>68</v>
      </c>
      <c r="B47" s="106"/>
      <c r="C47" s="51" t="s">
        <v>122</v>
      </c>
      <c r="D47" s="108"/>
      <c r="E47" s="110"/>
      <c r="F47" s="110"/>
      <c r="G47" s="108"/>
      <c r="H47" s="106"/>
      <c r="I47" s="3">
        <v>15741.1</v>
      </c>
      <c r="J47" s="1">
        <v>15741.1</v>
      </c>
      <c r="K47" s="1">
        <f t="shared" si="2"/>
        <v>0</v>
      </c>
      <c r="L47" s="55"/>
      <c r="M47" s="1">
        <f t="shared" si="3"/>
        <v>15741.1</v>
      </c>
      <c r="N47" s="20">
        <v>0</v>
      </c>
      <c r="O47" s="20">
        <v>0</v>
      </c>
      <c r="P47" s="20">
        <v>0</v>
      </c>
      <c r="Q47" s="20" t="s">
        <v>150</v>
      </c>
      <c r="R47" s="20" t="s">
        <v>150</v>
      </c>
      <c r="S47" s="20" t="s">
        <v>150</v>
      </c>
      <c r="T47" s="20" t="s">
        <v>150</v>
      </c>
      <c r="U47" s="20" t="s">
        <v>150</v>
      </c>
      <c r="V47" s="20" t="s">
        <v>150</v>
      </c>
      <c r="W47" s="96"/>
      <c r="X47" s="96"/>
      <c r="Y47" s="96"/>
      <c r="Z47" s="96"/>
    </row>
    <row r="48" spans="1:26" s="43" customFormat="1" ht="26.25" customHeight="1">
      <c r="A48" s="46" t="s">
        <v>69</v>
      </c>
      <c r="B48" s="106"/>
      <c r="C48" s="51" t="s">
        <v>123</v>
      </c>
      <c r="D48" s="108"/>
      <c r="E48" s="110"/>
      <c r="F48" s="110"/>
      <c r="G48" s="108"/>
      <c r="H48" s="106"/>
      <c r="I48" s="3">
        <v>5296.9</v>
      </c>
      <c r="J48" s="1">
        <v>9195</v>
      </c>
      <c r="K48" s="1">
        <f t="shared" si="2"/>
        <v>3898.1000000000004</v>
      </c>
      <c r="L48" s="58" t="s">
        <v>144</v>
      </c>
      <c r="M48" s="1">
        <f t="shared" si="3"/>
        <v>9195</v>
      </c>
      <c r="N48" s="20">
        <v>0</v>
      </c>
      <c r="O48" s="20">
        <v>0</v>
      </c>
      <c r="P48" s="20">
        <v>0</v>
      </c>
      <c r="Q48" s="20" t="s">
        <v>150</v>
      </c>
      <c r="R48" s="20" t="s">
        <v>150</v>
      </c>
      <c r="S48" s="20" t="s">
        <v>150</v>
      </c>
      <c r="T48" s="20" t="s">
        <v>150</v>
      </c>
      <c r="U48" s="20" t="s">
        <v>150</v>
      </c>
      <c r="V48" s="20" t="s">
        <v>150</v>
      </c>
      <c r="W48" s="96"/>
      <c r="X48" s="96"/>
      <c r="Y48" s="96"/>
      <c r="Z48" s="96"/>
    </row>
    <row r="49" spans="1:26" s="43" customFormat="1" ht="15.75" customHeight="1">
      <c r="A49" s="46" t="s">
        <v>70</v>
      </c>
      <c r="B49" s="106"/>
      <c r="C49" s="51" t="s">
        <v>124</v>
      </c>
      <c r="D49" s="99"/>
      <c r="E49" s="111"/>
      <c r="F49" s="111"/>
      <c r="G49" s="99"/>
      <c r="H49" s="107"/>
      <c r="I49" s="3">
        <v>24553.599999999999</v>
      </c>
      <c r="J49" s="1">
        <v>24553.599999999999</v>
      </c>
      <c r="K49" s="1">
        <f t="shared" si="2"/>
        <v>0</v>
      </c>
      <c r="L49" s="55"/>
      <c r="M49" s="1">
        <f t="shared" si="3"/>
        <v>24553.599999999999</v>
      </c>
      <c r="N49" s="20">
        <v>0</v>
      </c>
      <c r="O49" s="20">
        <v>0</v>
      </c>
      <c r="P49" s="20">
        <v>0</v>
      </c>
      <c r="Q49" s="20" t="s">
        <v>150</v>
      </c>
      <c r="R49" s="20" t="s">
        <v>150</v>
      </c>
      <c r="S49" s="20" t="s">
        <v>150</v>
      </c>
      <c r="T49" s="20" t="s">
        <v>150</v>
      </c>
      <c r="U49" s="20" t="s">
        <v>150</v>
      </c>
      <c r="V49" s="20" t="s">
        <v>150</v>
      </c>
      <c r="W49" s="96"/>
      <c r="X49" s="96"/>
      <c r="Y49" s="97"/>
      <c r="Z49" s="97"/>
    </row>
    <row r="50" spans="1:26" s="43" customFormat="1" ht="24" customHeight="1">
      <c r="A50" s="46"/>
      <c r="B50" s="106"/>
      <c r="C50" s="59" t="s">
        <v>139</v>
      </c>
      <c r="D50" s="60" t="s">
        <v>35</v>
      </c>
      <c r="E50" s="4" t="s">
        <v>36</v>
      </c>
      <c r="F50" s="4" t="s">
        <v>36</v>
      </c>
      <c r="G50" s="4" t="s">
        <v>36</v>
      </c>
      <c r="H50" s="60" t="s">
        <v>36</v>
      </c>
      <c r="I50" s="61">
        <f>I15+I16+I17+I18+I19+I20+I21+I22+I23+I24+I25+I26+I27+I28+I30+I31+I32+I33+I34+I35+I36+I38+I39+I40+I41+I42+I43+I44+I46+I47+I48+I49</f>
        <v>335926.2</v>
      </c>
      <c r="J50" s="61">
        <f t="shared" ref="J50:K50" si="5">J15+J16+J17+J18+J19+J20+J21+J22+J23+J24+J25+J26+J27+J28+J30+J31+J32+J33+J34+J35+J36+J38+J39+J40+J41+J42+J43+J44+J46+J47+J48+J49</f>
        <v>306245.90000000002</v>
      </c>
      <c r="K50" s="61">
        <f t="shared" si="5"/>
        <v>-29680.30000000001</v>
      </c>
      <c r="L50" s="62"/>
      <c r="M50" s="61">
        <f>M15+M16+M17+M18+M19+M20+M21+M22+M23+M24+M25+M26+M27+M28+M30+M31+M32+M33+M34+M35+M36+M38+M39+M40+M41+M42+M43+M44+M46+M47+M48+M49</f>
        <v>306245.90000000002</v>
      </c>
      <c r="N50" s="6">
        <f>N14+N28</f>
        <v>0</v>
      </c>
      <c r="O50" s="7">
        <f>O14+O28</f>
        <v>0</v>
      </c>
      <c r="P50" s="7">
        <f>P14+P28</f>
        <v>0</v>
      </c>
      <c r="Q50" s="56"/>
      <c r="R50" s="56"/>
      <c r="S50" s="56"/>
      <c r="T50" s="56"/>
      <c r="U50" s="56"/>
      <c r="V50" s="56"/>
      <c r="W50" s="97"/>
      <c r="X50" s="97"/>
      <c r="Y50" s="63"/>
      <c r="Z50" s="64"/>
    </row>
    <row r="51" spans="1:26" ht="24" customHeight="1">
      <c r="A51" s="65" t="s">
        <v>71</v>
      </c>
      <c r="B51" s="106"/>
      <c r="C51" s="103" t="s">
        <v>31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  <c r="O51" s="20"/>
      <c r="P51" s="20"/>
      <c r="Q51" s="56"/>
      <c r="R51" s="56"/>
      <c r="S51" s="56"/>
      <c r="T51" s="56"/>
      <c r="U51" s="56"/>
      <c r="V51" s="56"/>
      <c r="W51" s="56"/>
      <c r="X51" s="56"/>
      <c r="Y51" s="66"/>
      <c r="Z51" s="67"/>
    </row>
    <row r="52" spans="1:26" s="43" customFormat="1" ht="21.75" customHeight="1">
      <c r="A52" s="40"/>
      <c r="B52" s="106"/>
      <c r="C52" s="59" t="s">
        <v>134</v>
      </c>
      <c r="D52" s="98" t="s">
        <v>83</v>
      </c>
      <c r="E52" s="98">
        <v>11833.6</v>
      </c>
      <c r="F52" s="98">
        <v>11862.8</v>
      </c>
      <c r="G52" s="98" t="s">
        <v>132</v>
      </c>
      <c r="H52" s="95" t="s">
        <v>84</v>
      </c>
      <c r="I52" s="54">
        <f>I53+I54+I56</f>
        <v>15770.699999999999</v>
      </c>
      <c r="J52" s="54">
        <f>J53+J54+J56</f>
        <v>12495.099999999999</v>
      </c>
      <c r="K52" s="68">
        <f>J52-I52</f>
        <v>-3275.6000000000004</v>
      </c>
      <c r="L52" s="69"/>
      <c r="M52" s="54">
        <f>M53+M54+M56</f>
        <v>12495.099999999999</v>
      </c>
      <c r="N52" s="50">
        <f t="shared" ref="N52" si="6">N53+N54+N55</f>
        <v>0</v>
      </c>
      <c r="O52" s="50">
        <v>0</v>
      </c>
      <c r="P52" s="50">
        <v>0</v>
      </c>
      <c r="Q52" s="50" t="s">
        <v>150</v>
      </c>
      <c r="R52" s="50" t="s">
        <v>150</v>
      </c>
      <c r="S52" s="50" t="s">
        <v>150</v>
      </c>
      <c r="T52" s="50" t="s">
        <v>150</v>
      </c>
      <c r="U52" s="50" t="s">
        <v>150</v>
      </c>
      <c r="V52" s="50" t="s">
        <v>150</v>
      </c>
      <c r="W52" s="50" t="s">
        <v>150</v>
      </c>
      <c r="X52" s="50" t="s">
        <v>150</v>
      </c>
      <c r="Y52" s="95" t="s">
        <v>154</v>
      </c>
      <c r="Z52" s="95" t="s">
        <v>90</v>
      </c>
    </row>
    <row r="53" spans="1:26" s="43" customFormat="1" ht="24.75" customHeight="1">
      <c r="A53" s="46" t="s">
        <v>85</v>
      </c>
      <c r="B53" s="106"/>
      <c r="C53" s="51" t="s">
        <v>125</v>
      </c>
      <c r="D53" s="108"/>
      <c r="E53" s="108"/>
      <c r="F53" s="108"/>
      <c r="G53" s="108"/>
      <c r="H53" s="106"/>
      <c r="I53" s="3">
        <v>3345.1</v>
      </c>
      <c r="J53" s="1">
        <v>3231.6</v>
      </c>
      <c r="K53" s="21">
        <f t="shared" ref="K53:K66" si="7">J53-I53</f>
        <v>-113.5</v>
      </c>
      <c r="L53" s="40" t="s">
        <v>142</v>
      </c>
      <c r="M53" s="1">
        <f>J53</f>
        <v>3231.6</v>
      </c>
      <c r="N53" s="20">
        <v>0</v>
      </c>
      <c r="O53" s="20">
        <v>0</v>
      </c>
      <c r="P53" s="20">
        <v>0</v>
      </c>
      <c r="Q53" s="20" t="s">
        <v>150</v>
      </c>
      <c r="R53" s="20" t="s">
        <v>150</v>
      </c>
      <c r="S53" s="20" t="s">
        <v>150</v>
      </c>
      <c r="T53" s="20" t="s">
        <v>150</v>
      </c>
      <c r="U53" s="20" t="s">
        <v>150</v>
      </c>
      <c r="V53" s="20" t="s">
        <v>150</v>
      </c>
      <c r="W53" s="20" t="s">
        <v>150</v>
      </c>
      <c r="X53" s="20" t="s">
        <v>150</v>
      </c>
      <c r="Y53" s="96"/>
      <c r="Z53" s="96"/>
    </row>
    <row r="54" spans="1:26" s="43" customFormat="1" ht="24.75" customHeight="1">
      <c r="A54" s="46" t="s">
        <v>72</v>
      </c>
      <c r="B54" s="106"/>
      <c r="C54" s="51" t="s">
        <v>126</v>
      </c>
      <c r="D54" s="108"/>
      <c r="E54" s="108"/>
      <c r="F54" s="108"/>
      <c r="G54" s="108"/>
      <c r="H54" s="106"/>
      <c r="I54" s="119">
        <v>3436.8</v>
      </c>
      <c r="J54" s="121">
        <v>3436.8</v>
      </c>
      <c r="K54" s="109">
        <f t="shared" si="7"/>
        <v>0</v>
      </c>
      <c r="L54" s="95"/>
      <c r="M54" s="98">
        <f>J54</f>
        <v>3436.8</v>
      </c>
      <c r="N54" s="20">
        <v>0</v>
      </c>
      <c r="O54" s="20">
        <v>0</v>
      </c>
      <c r="P54" s="20">
        <v>0</v>
      </c>
      <c r="Q54" s="20" t="s">
        <v>150</v>
      </c>
      <c r="R54" s="20" t="s">
        <v>150</v>
      </c>
      <c r="S54" s="20" t="s">
        <v>150</v>
      </c>
      <c r="T54" s="20" t="s">
        <v>150</v>
      </c>
      <c r="U54" s="20" t="s">
        <v>150</v>
      </c>
      <c r="V54" s="20" t="s">
        <v>150</v>
      </c>
      <c r="W54" s="20" t="s">
        <v>150</v>
      </c>
      <c r="X54" s="20" t="s">
        <v>150</v>
      </c>
      <c r="Y54" s="96"/>
      <c r="Z54" s="96"/>
    </row>
    <row r="55" spans="1:26" s="43" customFormat="1" ht="24.75" customHeight="1">
      <c r="A55" s="46" t="s">
        <v>73</v>
      </c>
      <c r="B55" s="106"/>
      <c r="C55" s="51" t="s">
        <v>127</v>
      </c>
      <c r="D55" s="108"/>
      <c r="E55" s="108"/>
      <c r="F55" s="108"/>
      <c r="G55" s="108"/>
      <c r="H55" s="106"/>
      <c r="I55" s="120"/>
      <c r="J55" s="122"/>
      <c r="K55" s="111"/>
      <c r="L55" s="107"/>
      <c r="M55" s="99"/>
      <c r="N55" s="20">
        <v>0</v>
      </c>
      <c r="O55" s="20">
        <v>0</v>
      </c>
      <c r="P55" s="20">
        <v>0</v>
      </c>
      <c r="Q55" s="20" t="s">
        <v>150</v>
      </c>
      <c r="R55" s="20" t="s">
        <v>150</v>
      </c>
      <c r="S55" s="20" t="s">
        <v>150</v>
      </c>
      <c r="T55" s="20" t="s">
        <v>150</v>
      </c>
      <c r="U55" s="20" t="s">
        <v>150</v>
      </c>
      <c r="V55" s="20" t="s">
        <v>150</v>
      </c>
      <c r="W55" s="20" t="s">
        <v>150</v>
      </c>
      <c r="X55" s="20" t="s">
        <v>150</v>
      </c>
      <c r="Y55" s="96"/>
      <c r="Z55" s="96"/>
    </row>
    <row r="56" spans="1:26" s="43" customFormat="1" ht="36" customHeight="1">
      <c r="A56" s="46" t="s">
        <v>74</v>
      </c>
      <c r="B56" s="106"/>
      <c r="C56" s="51" t="s">
        <v>105</v>
      </c>
      <c r="D56" s="108"/>
      <c r="E56" s="108"/>
      <c r="F56" s="108"/>
      <c r="G56" s="108"/>
      <c r="H56" s="106"/>
      <c r="I56" s="3">
        <v>8988.7999999999993</v>
      </c>
      <c r="J56" s="1">
        <v>5826.7</v>
      </c>
      <c r="K56" s="1">
        <f t="shared" si="7"/>
        <v>-3162.0999999999995</v>
      </c>
      <c r="L56" s="40" t="s">
        <v>142</v>
      </c>
      <c r="M56" s="1">
        <f>J56</f>
        <v>5826.7</v>
      </c>
      <c r="N56" s="9">
        <v>0</v>
      </c>
      <c r="O56" s="20">
        <v>0</v>
      </c>
      <c r="P56" s="20">
        <v>0</v>
      </c>
      <c r="Q56" s="20" t="s">
        <v>150</v>
      </c>
      <c r="R56" s="20" t="s">
        <v>150</v>
      </c>
      <c r="S56" s="20" t="s">
        <v>150</v>
      </c>
      <c r="T56" s="20" t="s">
        <v>150</v>
      </c>
      <c r="U56" s="20" t="s">
        <v>150</v>
      </c>
      <c r="V56" s="20" t="s">
        <v>150</v>
      </c>
      <c r="W56" s="20" t="s">
        <v>150</v>
      </c>
      <c r="X56" s="20" t="s">
        <v>150</v>
      </c>
      <c r="Y56" s="96"/>
      <c r="Z56" s="96"/>
    </row>
    <row r="57" spans="1:26" s="43" customFormat="1" ht="21" customHeight="1">
      <c r="A57" s="40"/>
      <c r="B57" s="106"/>
      <c r="C57" s="53" t="s">
        <v>137</v>
      </c>
      <c r="D57" s="108"/>
      <c r="E57" s="108"/>
      <c r="F57" s="108"/>
      <c r="G57" s="108"/>
      <c r="H57" s="106"/>
      <c r="I57" s="54">
        <f>I58+I59</f>
        <v>65878.5</v>
      </c>
      <c r="J57" s="54">
        <f>J58+J59</f>
        <v>64702.2</v>
      </c>
      <c r="K57" s="54">
        <f t="shared" si="7"/>
        <v>-1176.3000000000029</v>
      </c>
      <c r="L57" s="69"/>
      <c r="M57" s="54">
        <f>M58+M59</f>
        <v>64702.2</v>
      </c>
      <c r="N57" s="6">
        <v>0</v>
      </c>
      <c r="O57" s="50">
        <v>0</v>
      </c>
      <c r="P57" s="50">
        <v>0</v>
      </c>
      <c r="Q57" s="56"/>
      <c r="R57" s="56"/>
      <c r="S57" s="56"/>
      <c r="T57" s="56"/>
      <c r="U57" s="56"/>
      <c r="V57" s="56"/>
      <c r="W57" s="56"/>
      <c r="X57" s="56"/>
      <c r="Y57" s="96"/>
      <c r="Z57" s="96"/>
    </row>
    <row r="58" spans="1:26" s="43" customFormat="1" ht="72" customHeight="1">
      <c r="A58" s="46" t="s">
        <v>75</v>
      </c>
      <c r="B58" s="106"/>
      <c r="C58" s="51" t="s">
        <v>126</v>
      </c>
      <c r="D58" s="108"/>
      <c r="E58" s="108"/>
      <c r="F58" s="108"/>
      <c r="G58" s="108"/>
      <c r="H58" s="106"/>
      <c r="I58" s="3">
        <v>20209.599999999999</v>
      </c>
      <c r="J58" s="1">
        <v>19033.3</v>
      </c>
      <c r="K58" s="1">
        <f t="shared" si="7"/>
        <v>-1176.2999999999993</v>
      </c>
      <c r="L58" s="42" t="s">
        <v>145</v>
      </c>
      <c r="M58" s="9">
        <f>J58</f>
        <v>19033.3</v>
      </c>
      <c r="N58" s="9">
        <v>0</v>
      </c>
      <c r="O58" s="20">
        <v>0</v>
      </c>
      <c r="P58" s="20">
        <v>0</v>
      </c>
      <c r="Q58" s="20" t="s">
        <v>150</v>
      </c>
      <c r="R58" s="20" t="s">
        <v>150</v>
      </c>
      <c r="S58" s="20" t="s">
        <v>150</v>
      </c>
      <c r="T58" s="20" t="s">
        <v>150</v>
      </c>
      <c r="U58" s="20" t="s">
        <v>150</v>
      </c>
      <c r="V58" s="20" t="s">
        <v>150</v>
      </c>
      <c r="W58" s="20" t="s">
        <v>150</v>
      </c>
      <c r="X58" s="20" t="s">
        <v>150</v>
      </c>
      <c r="Y58" s="96"/>
      <c r="Z58" s="96"/>
    </row>
    <row r="59" spans="1:26" s="43" customFormat="1" ht="24" customHeight="1">
      <c r="A59" s="46" t="s">
        <v>76</v>
      </c>
      <c r="B59" s="106"/>
      <c r="C59" s="51" t="s">
        <v>127</v>
      </c>
      <c r="D59" s="108"/>
      <c r="E59" s="108"/>
      <c r="F59" s="108"/>
      <c r="G59" s="108"/>
      <c r="H59" s="106"/>
      <c r="I59" s="3">
        <v>45668.9</v>
      </c>
      <c r="J59" s="9">
        <v>45668.9</v>
      </c>
      <c r="K59" s="1">
        <f t="shared" si="7"/>
        <v>0</v>
      </c>
      <c r="L59" s="55"/>
      <c r="M59" s="9">
        <f t="shared" ref="M59:M65" si="8">J59</f>
        <v>45668.9</v>
      </c>
      <c r="N59" s="9">
        <v>0</v>
      </c>
      <c r="O59" s="20">
        <v>0</v>
      </c>
      <c r="P59" s="20">
        <v>0</v>
      </c>
      <c r="Q59" s="20" t="s">
        <v>150</v>
      </c>
      <c r="R59" s="20" t="s">
        <v>150</v>
      </c>
      <c r="S59" s="20" t="s">
        <v>150</v>
      </c>
      <c r="T59" s="20" t="s">
        <v>150</v>
      </c>
      <c r="U59" s="20" t="s">
        <v>150</v>
      </c>
      <c r="V59" s="20" t="s">
        <v>150</v>
      </c>
      <c r="W59" s="20" t="s">
        <v>150</v>
      </c>
      <c r="X59" s="20" t="s">
        <v>150</v>
      </c>
      <c r="Y59" s="96"/>
      <c r="Z59" s="96"/>
    </row>
    <row r="60" spans="1:26" s="43" customFormat="1" ht="18.75" customHeight="1">
      <c r="A60" s="46"/>
      <c r="B60" s="106"/>
      <c r="C60" s="53" t="s">
        <v>113</v>
      </c>
      <c r="D60" s="108"/>
      <c r="E60" s="108"/>
      <c r="F60" s="108"/>
      <c r="G60" s="108"/>
      <c r="H60" s="106"/>
      <c r="I60" s="54">
        <f>I61+I62</f>
        <v>42557.2</v>
      </c>
      <c r="J60" s="54">
        <f>J61+J62</f>
        <v>31695.7</v>
      </c>
      <c r="K60" s="54">
        <f t="shared" si="7"/>
        <v>-10861.499999999996</v>
      </c>
      <c r="L60" s="55"/>
      <c r="M60" s="54">
        <f>M61+M62</f>
        <v>31695.7</v>
      </c>
      <c r="N60" s="6">
        <v>0</v>
      </c>
      <c r="O60" s="50">
        <v>0</v>
      </c>
      <c r="P60" s="50">
        <v>0</v>
      </c>
      <c r="Q60" s="20" t="s">
        <v>150</v>
      </c>
      <c r="R60" s="20"/>
      <c r="S60" s="20"/>
      <c r="T60" s="20"/>
      <c r="U60" s="20"/>
      <c r="V60" s="20"/>
      <c r="W60" s="20"/>
      <c r="X60" s="20"/>
      <c r="Y60" s="96"/>
      <c r="Z60" s="96"/>
    </row>
    <row r="61" spans="1:26" s="43" customFormat="1" ht="24.75" customHeight="1">
      <c r="A61" s="46" t="s">
        <v>77</v>
      </c>
      <c r="B61" s="106"/>
      <c r="C61" s="51" t="s">
        <v>128</v>
      </c>
      <c r="D61" s="108"/>
      <c r="E61" s="108"/>
      <c r="F61" s="108"/>
      <c r="G61" s="108"/>
      <c r="H61" s="106"/>
      <c r="I61" s="3">
        <v>30986.6</v>
      </c>
      <c r="J61" s="1">
        <v>24061.5</v>
      </c>
      <c r="K61" s="1">
        <f t="shared" si="7"/>
        <v>-6925.0999999999985</v>
      </c>
      <c r="L61" s="40" t="s">
        <v>142</v>
      </c>
      <c r="M61" s="1">
        <f t="shared" si="8"/>
        <v>24061.5</v>
      </c>
      <c r="N61" s="9">
        <v>0</v>
      </c>
      <c r="O61" s="20">
        <v>0</v>
      </c>
      <c r="P61" s="20">
        <v>0</v>
      </c>
      <c r="Q61" s="20" t="s">
        <v>150</v>
      </c>
      <c r="R61" s="20" t="s">
        <v>150</v>
      </c>
      <c r="S61" s="20" t="s">
        <v>150</v>
      </c>
      <c r="T61" s="20" t="s">
        <v>150</v>
      </c>
      <c r="U61" s="20" t="s">
        <v>150</v>
      </c>
      <c r="V61" s="20" t="s">
        <v>150</v>
      </c>
      <c r="W61" s="20" t="s">
        <v>150</v>
      </c>
      <c r="X61" s="20" t="s">
        <v>150</v>
      </c>
      <c r="Y61" s="96"/>
      <c r="Z61" s="96"/>
    </row>
    <row r="62" spans="1:26" s="43" customFormat="1" ht="24.75" customHeight="1">
      <c r="A62" s="46" t="s">
        <v>78</v>
      </c>
      <c r="B62" s="106"/>
      <c r="C62" s="51" t="s">
        <v>129</v>
      </c>
      <c r="D62" s="108"/>
      <c r="E62" s="108"/>
      <c r="F62" s="108"/>
      <c r="G62" s="108"/>
      <c r="H62" s="106"/>
      <c r="I62" s="3">
        <v>11570.6</v>
      </c>
      <c r="J62" s="1">
        <v>7634.2</v>
      </c>
      <c r="K62" s="1">
        <f t="shared" si="7"/>
        <v>-3936.4000000000005</v>
      </c>
      <c r="L62" s="40" t="s">
        <v>142</v>
      </c>
      <c r="M62" s="1">
        <f t="shared" si="8"/>
        <v>7634.2</v>
      </c>
      <c r="N62" s="20">
        <v>0</v>
      </c>
      <c r="O62" s="20">
        <v>0</v>
      </c>
      <c r="P62" s="20">
        <v>0</v>
      </c>
      <c r="Q62" s="20" t="s">
        <v>150</v>
      </c>
      <c r="R62" s="20" t="s">
        <v>150</v>
      </c>
      <c r="S62" s="20" t="s">
        <v>150</v>
      </c>
      <c r="T62" s="20" t="s">
        <v>150</v>
      </c>
      <c r="U62" s="20" t="s">
        <v>150</v>
      </c>
      <c r="V62" s="20" t="s">
        <v>150</v>
      </c>
      <c r="W62" s="20" t="s">
        <v>150</v>
      </c>
      <c r="X62" s="20" t="s">
        <v>150</v>
      </c>
      <c r="Y62" s="96"/>
      <c r="Z62" s="96"/>
    </row>
    <row r="63" spans="1:26" s="43" customFormat="1" ht="21.75" customHeight="1">
      <c r="A63" s="46" t="s">
        <v>79</v>
      </c>
      <c r="B63" s="106"/>
      <c r="C63" s="59" t="s">
        <v>120</v>
      </c>
      <c r="D63" s="108"/>
      <c r="E63" s="108"/>
      <c r="F63" s="108"/>
      <c r="G63" s="108"/>
      <c r="H63" s="106"/>
      <c r="I63" s="54">
        <f>I64+I65</f>
        <v>71400.7</v>
      </c>
      <c r="J63" s="54">
        <f>J64+J65</f>
        <v>70290</v>
      </c>
      <c r="K63" s="54">
        <f t="shared" si="7"/>
        <v>-1110.6999999999971</v>
      </c>
      <c r="L63" s="55"/>
      <c r="M63" s="54">
        <f>M64+M65</f>
        <v>70290</v>
      </c>
      <c r="N63" s="50">
        <v>0</v>
      </c>
      <c r="O63" s="50">
        <v>0</v>
      </c>
      <c r="P63" s="50">
        <v>0</v>
      </c>
      <c r="Q63" s="20"/>
      <c r="R63" s="20"/>
      <c r="S63" s="56"/>
      <c r="T63" s="56"/>
      <c r="U63" s="56"/>
      <c r="V63" s="56"/>
      <c r="W63" s="56"/>
      <c r="X63" s="56"/>
      <c r="Y63" s="96"/>
      <c r="Z63" s="96"/>
    </row>
    <row r="64" spans="1:26" s="43" customFormat="1" ht="24" customHeight="1">
      <c r="A64" s="46" t="s">
        <v>80</v>
      </c>
      <c r="B64" s="106"/>
      <c r="C64" s="51" t="s">
        <v>130</v>
      </c>
      <c r="D64" s="108"/>
      <c r="E64" s="108"/>
      <c r="F64" s="108"/>
      <c r="G64" s="108"/>
      <c r="H64" s="106"/>
      <c r="I64" s="3">
        <v>13071.4</v>
      </c>
      <c r="J64" s="1">
        <v>12990</v>
      </c>
      <c r="K64" s="1">
        <f t="shared" si="7"/>
        <v>-81.399999999999636</v>
      </c>
      <c r="L64" s="40" t="s">
        <v>142</v>
      </c>
      <c r="M64" s="1">
        <f t="shared" si="8"/>
        <v>12990</v>
      </c>
      <c r="N64" s="20">
        <v>0</v>
      </c>
      <c r="O64" s="20">
        <v>0</v>
      </c>
      <c r="P64" s="20">
        <v>0</v>
      </c>
      <c r="Q64" s="20" t="s">
        <v>150</v>
      </c>
      <c r="R64" s="20" t="s">
        <v>150</v>
      </c>
      <c r="S64" s="20" t="s">
        <v>150</v>
      </c>
      <c r="T64" s="20" t="s">
        <v>150</v>
      </c>
      <c r="U64" s="20" t="s">
        <v>150</v>
      </c>
      <c r="V64" s="20" t="s">
        <v>150</v>
      </c>
      <c r="W64" s="20" t="s">
        <v>150</v>
      </c>
      <c r="X64" s="20" t="s">
        <v>150</v>
      </c>
      <c r="Y64" s="96"/>
      <c r="Z64" s="96"/>
    </row>
    <row r="65" spans="1:26" s="43" customFormat="1" ht="24.75" customHeight="1">
      <c r="A65" s="46" t="s">
        <v>81</v>
      </c>
      <c r="B65" s="106"/>
      <c r="C65" s="51" t="s">
        <v>131</v>
      </c>
      <c r="D65" s="99"/>
      <c r="E65" s="99"/>
      <c r="F65" s="99"/>
      <c r="G65" s="99"/>
      <c r="H65" s="107"/>
      <c r="I65" s="3">
        <v>58329.3</v>
      </c>
      <c r="J65" s="1">
        <v>57300</v>
      </c>
      <c r="K65" s="1">
        <f t="shared" si="7"/>
        <v>-1029.3000000000029</v>
      </c>
      <c r="L65" s="40" t="s">
        <v>142</v>
      </c>
      <c r="M65" s="1">
        <f t="shared" si="8"/>
        <v>57300</v>
      </c>
      <c r="N65" s="20">
        <v>0</v>
      </c>
      <c r="O65" s="20">
        <v>0</v>
      </c>
      <c r="P65" s="20">
        <v>0</v>
      </c>
      <c r="Q65" s="20" t="s">
        <v>150</v>
      </c>
      <c r="R65" s="20" t="s">
        <v>150</v>
      </c>
      <c r="S65" s="20" t="s">
        <v>150</v>
      </c>
      <c r="T65" s="20" t="s">
        <v>150</v>
      </c>
      <c r="U65" s="20" t="s">
        <v>150</v>
      </c>
      <c r="V65" s="20" t="s">
        <v>150</v>
      </c>
      <c r="W65" s="20" t="s">
        <v>150</v>
      </c>
      <c r="X65" s="20" t="s">
        <v>150</v>
      </c>
      <c r="Y65" s="97"/>
      <c r="Z65" s="97"/>
    </row>
    <row r="66" spans="1:26" s="43" customFormat="1" ht="26.25" customHeight="1">
      <c r="A66" s="40"/>
      <c r="B66" s="106"/>
      <c r="C66" s="59" t="s">
        <v>138</v>
      </c>
      <c r="D66" s="60" t="s">
        <v>35</v>
      </c>
      <c r="E66" s="4" t="s">
        <v>36</v>
      </c>
      <c r="F66" s="4" t="s">
        <v>36</v>
      </c>
      <c r="G66" s="4" t="s">
        <v>36</v>
      </c>
      <c r="H66" s="4" t="s">
        <v>36</v>
      </c>
      <c r="I66" s="61">
        <f>I53+I54+I56+I58+I59+I61+I62+I64+I65</f>
        <v>195607.09999999998</v>
      </c>
      <c r="J66" s="61">
        <f>J53+J54+J56+J58+J59+J61+J62+J64+J65</f>
        <v>179183</v>
      </c>
      <c r="K66" s="54">
        <f t="shared" si="7"/>
        <v>-16424.099999999977</v>
      </c>
      <c r="L66" s="70"/>
      <c r="M66" s="54">
        <f>M53+M54+M56+M58+M59+M61+M62+M64+M65</f>
        <v>179183</v>
      </c>
      <c r="N66" s="6">
        <f>N56+N52</f>
        <v>0</v>
      </c>
      <c r="O66" s="50">
        <v>0</v>
      </c>
      <c r="P66" s="50">
        <v>0</v>
      </c>
      <c r="Q66" s="20"/>
      <c r="R66" s="20"/>
      <c r="S66" s="56"/>
      <c r="T66" s="56"/>
      <c r="U66" s="56"/>
      <c r="V66" s="56"/>
      <c r="W66" s="56"/>
      <c r="X66" s="56"/>
      <c r="Y66" s="66"/>
      <c r="Z66" s="64"/>
    </row>
    <row r="67" spans="1:26" ht="24.75" customHeight="1">
      <c r="A67" s="50">
        <v>3</v>
      </c>
      <c r="B67" s="106"/>
      <c r="C67" s="112" t="s">
        <v>33</v>
      </c>
      <c r="D67" s="113"/>
      <c r="E67" s="113"/>
      <c r="F67" s="113"/>
      <c r="G67" s="113"/>
      <c r="H67" s="113"/>
      <c r="I67" s="113"/>
      <c r="J67" s="113"/>
      <c r="K67" s="113"/>
      <c r="L67" s="114"/>
      <c r="M67" s="67"/>
      <c r="N67" s="40"/>
      <c r="O67" s="40"/>
      <c r="P67" s="40"/>
      <c r="Q67" s="40"/>
      <c r="R67" s="40"/>
      <c r="S67" s="55"/>
      <c r="T67" s="55"/>
      <c r="U67" s="55"/>
      <c r="V67" s="55"/>
      <c r="W67" s="55"/>
      <c r="X67" s="55"/>
      <c r="Y67" s="67"/>
      <c r="Z67" s="67"/>
    </row>
    <row r="68" spans="1:26" s="19" customFormat="1" ht="20.25" customHeight="1">
      <c r="A68" s="40"/>
      <c r="B68" s="106"/>
      <c r="C68" s="59" t="s">
        <v>34</v>
      </c>
      <c r="D68" s="98" t="s">
        <v>83</v>
      </c>
      <c r="E68" s="98">
        <v>369.3</v>
      </c>
      <c r="F68" s="109">
        <v>322.5</v>
      </c>
      <c r="G68" s="98" t="s">
        <v>132</v>
      </c>
      <c r="H68" s="95" t="s">
        <v>84</v>
      </c>
      <c r="I68" s="68">
        <f>I69</f>
        <v>231.2</v>
      </c>
      <c r="J68" s="71">
        <f>J69</f>
        <v>1165.7</v>
      </c>
      <c r="K68" s="68">
        <f>J68-I68</f>
        <v>934.5</v>
      </c>
      <c r="L68" s="55"/>
      <c r="M68" s="54">
        <f>M69</f>
        <v>1165.7</v>
      </c>
      <c r="N68" s="7">
        <f>N69</f>
        <v>0</v>
      </c>
      <c r="O68" s="50">
        <v>0</v>
      </c>
      <c r="P68" s="50">
        <v>0</v>
      </c>
      <c r="Q68" s="20"/>
      <c r="R68" s="20"/>
      <c r="S68" s="56"/>
      <c r="T68" s="56"/>
      <c r="U68" s="56"/>
      <c r="V68" s="56"/>
      <c r="W68" s="56"/>
      <c r="X68" s="56"/>
      <c r="Y68" s="64"/>
      <c r="Z68" s="64"/>
    </row>
    <row r="69" spans="1:26" s="43" customFormat="1" ht="34.5" customHeight="1">
      <c r="A69" s="58" t="s">
        <v>82</v>
      </c>
      <c r="B69" s="106"/>
      <c r="C69" s="72" t="s">
        <v>38</v>
      </c>
      <c r="D69" s="99"/>
      <c r="E69" s="99"/>
      <c r="F69" s="111"/>
      <c r="G69" s="99"/>
      <c r="H69" s="107"/>
      <c r="I69" s="73">
        <v>231.2</v>
      </c>
      <c r="J69" s="74">
        <v>1165.7</v>
      </c>
      <c r="K69" s="21">
        <f>J69-I69</f>
        <v>934.5</v>
      </c>
      <c r="L69" s="40" t="s">
        <v>151</v>
      </c>
      <c r="M69" s="1">
        <f>J69</f>
        <v>1165.7</v>
      </c>
      <c r="N69" s="20">
        <v>0</v>
      </c>
      <c r="O69" s="20">
        <v>0</v>
      </c>
      <c r="P69" s="20">
        <v>0</v>
      </c>
      <c r="Q69" s="20" t="s">
        <v>150</v>
      </c>
      <c r="R69" s="20" t="s">
        <v>150</v>
      </c>
      <c r="S69" s="20" t="s">
        <v>150</v>
      </c>
      <c r="T69" s="20" t="s">
        <v>150</v>
      </c>
      <c r="U69" s="20" t="s">
        <v>150</v>
      </c>
      <c r="V69" s="20" t="s">
        <v>150</v>
      </c>
      <c r="W69" s="20" t="s">
        <v>150</v>
      </c>
      <c r="X69" s="20" t="s">
        <v>150</v>
      </c>
      <c r="Y69" s="40" t="s">
        <v>152</v>
      </c>
      <c r="Z69" s="51" t="s">
        <v>91</v>
      </c>
    </row>
    <row r="70" spans="1:26" s="19" customFormat="1" ht="28.5" customHeight="1">
      <c r="A70" s="40"/>
      <c r="B70" s="106"/>
      <c r="C70" s="59" t="s">
        <v>140</v>
      </c>
      <c r="D70" s="60" t="s">
        <v>35</v>
      </c>
      <c r="E70" s="4" t="s">
        <v>36</v>
      </c>
      <c r="F70" s="5" t="s">
        <v>36</v>
      </c>
      <c r="G70" s="4" t="s">
        <v>36</v>
      </c>
      <c r="H70" s="4" t="s">
        <v>36</v>
      </c>
      <c r="I70" s="5">
        <f>I68</f>
        <v>231.2</v>
      </c>
      <c r="J70" s="71">
        <f>J68</f>
        <v>1165.7</v>
      </c>
      <c r="K70" s="68">
        <f>J70-I70</f>
        <v>934.5</v>
      </c>
      <c r="L70" s="55"/>
      <c r="M70" s="54">
        <f>M69</f>
        <v>1165.7</v>
      </c>
      <c r="N70" s="7">
        <f>N69</f>
        <v>0</v>
      </c>
      <c r="O70" s="50">
        <v>0</v>
      </c>
      <c r="P70" s="50">
        <v>0</v>
      </c>
      <c r="Q70" s="56"/>
      <c r="R70" s="56"/>
      <c r="S70" s="56"/>
      <c r="T70" s="56"/>
      <c r="U70" s="56"/>
      <c r="V70" s="56"/>
      <c r="W70" s="56"/>
      <c r="X70" s="56"/>
      <c r="Y70" s="64"/>
      <c r="Z70" s="64"/>
    </row>
    <row r="71" spans="1:26" s="19" customFormat="1" ht="36" customHeight="1">
      <c r="A71" s="40"/>
      <c r="B71" s="107"/>
      <c r="C71" s="59" t="s">
        <v>141</v>
      </c>
      <c r="D71" s="56"/>
      <c r="E71" s="56"/>
      <c r="F71" s="56"/>
      <c r="G71" s="56"/>
      <c r="H71" s="69"/>
      <c r="I71" s="61">
        <f>I50+I66+I70</f>
        <v>531764.5</v>
      </c>
      <c r="J71" s="61">
        <f>J50+J66+J70</f>
        <v>486594.60000000003</v>
      </c>
      <c r="K71" s="54">
        <f>J71-I71</f>
        <v>-45169.899999999965</v>
      </c>
      <c r="L71" s="55"/>
      <c r="M71" s="54">
        <f>M70+M66+M50</f>
        <v>486594.60000000003</v>
      </c>
      <c r="N71" s="6">
        <f>N70+N66+N50</f>
        <v>0</v>
      </c>
      <c r="O71" s="6">
        <f t="shared" ref="O71:P71" si="9">O70+O66+O50</f>
        <v>0</v>
      </c>
      <c r="P71" s="6">
        <f t="shared" si="9"/>
        <v>0</v>
      </c>
      <c r="Q71" s="56"/>
      <c r="R71" s="56"/>
      <c r="S71" s="56"/>
      <c r="T71" s="56"/>
      <c r="U71" s="56"/>
      <c r="V71" s="56"/>
      <c r="W71" s="55"/>
      <c r="X71" s="55"/>
      <c r="Y71" s="64"/>
      <c r="Z71" s="64"/>
    </row>
    <row r="72" spans="1:26" s="19" customFormat="1" ht="36" customHeight="1">
      <c r="A72" s="10"/>
      <c r="B72" s="10"/>
      <c r="C72" s="11"/>
      <c r="D72" s="12"/>
      <c r="E72" s="12"/>
      <c r="F72" s="12"/>
      <c r="G72" s="12"/>
      <c r="H72" s="13"/>
      <c r="I72" s="14"/>
      <c r="J72" s="14"/>
      <c r="K72" s="15"/>
      <c r="L72" s="16"/>
      <c r="M72" s="15"/>
      <c r="N72" s="17"/>
      <c r="O72" s="17"/>
      <c r="P72" s="17"/>
      <c r="Q72" s="12"/>
      <c r="R72" s="12"/>
      <c r="S72" s="12"/>
      <c r="T72" s="12"/>
      <c r="U72" s="12"/>
      <c r="V72" s="12"/>
      <c r="W72" s="16"/>
      <c r="X72" s="16"/>
      <c r="Y72" s="18"/>
      <c r="Z72" s="18"/>
    </row>
    <row r="73" spans="1:26" s="19" customFormat="1" ht="12" customHeight="1">
      <c r="A73" s="75"/>
      <c r="B73" s="76"/>
      <c r="C73" s="2"/>
      <c r="D73" s="77"/>
      <c r="E73" s="77"/>
      <c r="F73" s="77"/>
      <c r="G73" s="77"/>
      <c r="H73" s="78"/>
      <c r="I73" s="79"/>
      <c r="J73" s="79"/>
      <c r="K73" s="79"/>
      <c r="L73" s="76"/>
      <c r="M73" s="80"/>
      <c r="N73" s="81"/>
      <c r="O73" s="82"/>
      <c r="P73" s="82"/>
      <c r="Q73" s="77"/>
      <c r="R73" s="77"/>
      <c r="S73" s="77"/>
      <c r="T73" s="77"/>
      <c r="U73" s="77"/>
      <c r="V73" s="77"/>
      <c r="W73" s="76"/>
      <c r="X73" s="76"/>
      <c r="Y73" s="83"/>
      <c r="Z73" s="83"/>
    </row>
    <row r="74" spans="1:26" s="19" customFormat="1" ht="12" customHeight="1">
      <c r="A74" s="75"/>
      <c r="B74" s="76"/>
      <c r="C74" s="2"/>
      <c r="D74" s="77"/>
      <c r="E74" s="77"/>
      <c r="F74" s="77"/>
      <c r="G74" s="77"/>
      <c r="H74" s="78"/>
      <c r="I74" s="79"/>
      <c r="J74" s="79"/>
      <c r="K74" s="79"/>
      <c r="L74" s="76"/>
      <c r="M74" s="80"/>
      <c r="N74" s="81"/>
      <c r="O74" s="82"/>
      <c r="P74" s="82"/>
      <c r="Q74" s="77"/>
      <c r="R74" s="77"/>
      <c r="S74" s="77"/>
      <c r="T74" s="77"/>
      <c r="U74" s="77"/>
      <c r="V74" s="77"/>
      <c r="W74" s="76"/>
      <c r="X74" s="76"/>
      <c r="Y74" s="83"/>
      <c r="Z74" s="83"/>
    </row>
    <row r="75" spans="1:26" s="19" customFormat="1" ht="15" customHeight="1">
      <c r="A75" s="75"/>
      <c r="B75" s="76"/>
      <c r="C75" s="84" t="s">
        <v>133</v>
      </c>
      <c r="D75" s="84"/>
      <c r="E75" s="84"/>
      <c r="F75" s="84"/>
      <c r="G75" s="84"/>
      <c r="H75" s="84"/>
      <c r="I75" s="85" t="s">
        <v>86</v>
      </c>
      <c r="J75" s="86"/>
      <c r="K75" s="87"/>
      <c r="L75" s="88"/>
      <c r="M75" s="87"/>
      <c r="N75" s="82"/>
      <c r="O75" s="82"/>
      <c r="P75" s="82"/>
      <c r="Q75" s="77"/>
      <c r="R75" s="77"/>
      <c r="S75" s="77"/>
      <c r="T75" s="77"/>
      <c r="U75" s="77"/>
      <c r="V75" s="77"/>
      <c r="W75" s="76"/>
      <c r="X75" s="76"/>
      <c r="Y75" s="83"/>
      <c r="Z75" s="83"/>
    </row>
    <row r="76" spans="1:26" s="43" customFormat="1" ht="12.75">
      <c r="A76" s="75"/>
      <c r="B76" s="76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  <c r="O76" s="90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s="93" customFormat="1" ht="12.75">
      <c r="A77" s="91"/>
      <c r="B77" s="92"/>
      <c r="J77" s="92"/>
      <c r="K77" s="92"/>
      <c r="L77" s="92"/>
      <c r="M77" s="92"/>
      <c r="N77" s="91"/>
      <c r="O77" s="91"/>
      <c r="P77" s="91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s="43" customFormat="1" ht="12.75">
      <c r="A78" s="90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90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s="43" customFormat="1" ht="12.75">
      <c r="A79" s="90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  <c r="O79" s="90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</row>
  </sheetData>
  <mergeCells count="60">
    <mergeCell ref="Z8:Z11"/>
    <mergeCell ref="W9:X10"/>
    <mergeCell ref="Q9:R10"/>
    <mergeCell ref="S9:T10"/>
    <mergeCell ref="A1:L1"/>
    <mergeCell ref="A3:L3"/>
    <mergeCell ref="A4:L4"/>
    <mergeCell ref="A6:L6"/>
    <mergeCell ref="Y8:Y11"/>
    <mergeCell ref="A8:A11"/>
    <mergeCell ref="O9:O11"/>
    <mergeCell ref="P9:P11"/>
    <mergeCell ref="Q8:X8"/>
    <mergeCell ref="B8:G8"/>
    <mergeCell ref="H8:H11"/>
    <mergeCell ref="I8:L8"/>
    <mergeCell ref="M8:P8"/>
    <mergeCell ref="L9:L11"/>
    <mergeCell ref="D9:D11"/>
    <mergeCell ref="E9:F10"/>
    <mergeCell ref="G9:G11"/>
    <mergeCell ref="N10:N11"/>
    <mergeCell ref="M10:M11"/>
    <mergeCell ref="M9:N9"/>
    <mergeCell ref="U9:V10"/>
    <mergeCell ref="K9:K11"/>
    <mergeCell ref="E52:E65"/>
    <mergeCell ref="G52:G65"/>
    <mergeCell ref="F52:F65"/>
    <mergeCell ref="J9:J11"/>
    <mergeCell ref="I54:I55"/>
    <mergeCell ref="J54:J55"/>
    <mergeCell ref="K54:K55"/>
    <mergeCell ref="L54:L55"/>
    <mergeCell ref="M54:M55"/>
    <mergeCell ref="C13:L13"/>
    <mergeCell ref="D52:D65"/>
    <mergeCell ref="E68:E69"/>
    <mergeCell ref="B9:B11"/>
    <mergeCell ref="C9:C11"/>
    <mergeCell ref="I9:I11"/>
    <mergeCell ref="D68:D69"/>
    <mergeCell ref="C51:N51"/>
    <mergeCell ref="B13:B71"/>
    <mergeCell ref="H52:H65"/>
    <mergeCell ref="H68:H69"/>
    <mergeCell ref="D14:D49"/>
    <mergeCell ref="E14:E49"/>
    <mergeCell ref="F14:F49"/>
    <mergeCell ref="G14:G49"/>
    <mergeCell ref="H14:H49"/>
    <mergeCell ref="F68:F69"/>
    <mergeCell ref="C67:L67"/>
    <mergeCell ref="Y15:Y49"/>
    <mergeCell ref="Y52:Y65"/>
    <mergeCell ref="Z52:Z65"/>
    <mergeCell ref="Z15:Z49"/>
    <mergeCell ref="G68:G69"/>
    <mergeCell ref="X15:X50"/>
    <mergeCell ref="W15:W50"/>
  </mergeCells>
  <pageMargins left="0.31496062992125984" right="0.27559055118110237" top="0.31496062992125984" bottom="0.27559055118110237" header="0.23622047244094491" footer="0.23622047244094491"/>
  <pageSetup paperSize="9" scale="79" fitToWidth="2" orientation="landscape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2018-05-26T10:38:38Z</cp:lastPrinted>
  <dcterms:created xsi:type="dcterms:W3CDTF">2016-04-11T04:08:30Z</dcterms:created>
  <dcterms:modified xsi:type="dcterms:W3CDTF">2018-06-19T10:59:00Z</dcterms:modified>
</cp:coreProperties>
</file>