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20" yWindow="120" windowWidth="24240" windowHeight="12525" activeTab="1"/>
  </bookViews>
  <sheets>
    <sheet name="приложение 4 продолжение" sheetId="2" r:id="rId1"/>
    <sheet name="на сайт" sheetId="3" r:id="rId2"/>
  </sheets>
  <calcPr calcId="162913"/>
</workbook>
</file>

<file path=xl/calcChain.xml><?xml version="1.0" encoding="utf-8"?>
<calcChain xmlns="http://schemas.openxmlformats.org/spreadsheetml/2006/main">
  <c r="O79" i="3" l="1"/>
  <c r="H78" i="3"/>
  <c r="J78" i="3" s="1"/>
  <c r="G78" i="3"/>
  <c r="F78" i="3"/>
  <c r="J77" i="3"/>
  <c r="G77" i="3"/>
  <c r="Q75" i="3"/>
  <c r="P75" i="3"/>
  <c r="M75" i="3"/>
  <c r="L75" i="3"/>
  <c r="I75" i="3"/>
  <c r="F75" i="3"/>
  <c r="N74" i="3"/>
  <c r="G74" i="3"/>
  <c r="N73" i="3"/>
  <c r="G73" i="3"/>
  <c r="N72" i="3"/>
  <c r="G72" i="3"/>
  <c r="N71" i="3"/>
  <c r="N75" i="3" s="1"/>
  <c r="G71" i="3"/>
  <c r="H68" i="3"/>
  <c r="J68" i="3" s="1"/>
  <c r="G68" i="3"/>
  <c r="H67" i="3"/>
  <c r="J67" i="3" s="1"/>
  <c r="G67" i="3"/>
  <c r="H65" i="3"/>
  <c r="J65" i="3" s="1"/>
  <c r="G65" i="3"/>
  <c r="H64" i="3"/>
  <c r="J64" i="3" s="1"/>
  <c r="G64" i="3"/>
  <c r="H62" i="3"/>
  <c r="J62" i="3" s="1"/>
  <c r="G62" i="3"/>
  <c r="Q59" i="3"/>
  <c r="P59" i="3"/>
  <c r="M59" i="3"/>
  <c r="L59" i="3"/>
  <c r="I59" i="3"/>
  <c r="F59" i="3"/>
  <c r="N58" i="3"/>
  <c r="G58" i="3"/>
  <c r="N57" i="3"/>
  <c r="G57" i="3"/>
  <c r="N56" i="3"/>
  <c r="G56" i="3"/>
  <c r="N55" i="3"/>
  <c r="G55" i="3"/>
  <c r="N54" i="3"/>
  <c r="G54" i="3"/>
  <c r="N53" i="3"/>
  <c r="G53" i="3"/>
  <c r="N52" i="3"/>
  <c r="G52" i="3"/>
  <c r="H50" i="3"/>
  <c r="G50" i="3"/>
  <c r="H48" i="3"/>
  <c r="J48" i="3" s="1"/>
  <c r="G48" i="3"/>
  <c r="H47" i="3"/>
  <c r="G47" i="3"/>
  <c r="E47" i="3"/>
  <c r="H46" i="3"/>
  <c r="G46" i="3"/>
  <c r="E46" i="3"/>
  <c r="H45" i="3"/>
  <c r="G45" i="3"/>
  <c r="E45" i="3"/>
  <c r="H44" i="3"/>
  <c r="G44" i="3"/>
  <c r="E44" i="3"/>
  <c r="H43" i="3"/>
  <c r="G43" i="3"/>
  <c r="H42" i="3"/>
  <c r="J42" i="3" s="1"/>
  <c r="G42" i="3"/>
  <c r="E42" i="3"/>
  <c r="H41" i="3"/>
  <c r="J41" i="3" s="1"/>
  <c r="G41" i="3"/>
  <c r="E41" i="3"/>
  <c r="H40" i="3"/>
  <c r="J40" i="3" s="1"/>
  <c r="G40" i="3"/>
  <c r="E40" i="3"/>
  <c r="H39" i="3"/>
  <c r="J39" i="3" s="1"/>
  <c r="G39" i="3"/>
  <c r="E39" i="3"/>
  <c r="H38" i="3"/>
  <c r="J38" i="3" s="1"/>
  <c r="G38" i="3"/>
  <c r="H37" i="3"/>
  <c r="G37" i="3"/>
  <c r="H36" i="3"/>
  <c r="J36" i="3" s="1"/>
  <c r="G36" i="3"/>
  <c r="E36" i="3"/>
  <c r="H35" i="3"/>
  <c r="J35" i="3" s="1"/>
  <c r="G35" i="3"/>
  <c r="H34" i="3"/>
  <c r="G34" i="3"/>
  <c r="E34" i="3"/>
  <c r="H33" i="3"/>
  <c r="G33" i="3"/>
  <c r="H32" i="3"/>
  <c r="J32" i="3" s="1"/>
  <c r="G32" i="3"/>
  <c r="H31" i="3"/>
  <c r="G31" i="3"/>
  <c r="H30" i="3"/>
  <c r="J30" i="3" s="1"/>
  <c r="G30" i="3"/>
  <c r="E30" i="3"/>
  <c r="H28" i="3"/>
  <c r="J28" i="3" s="1"/>
  <c r="G28" i="3"/>
  <c r="E28" i="3"/>
  <c r="H27" i="3"/>
  <c r="J27" i="3" s="1"/>
  <c r="G27" i="3"/>
  <c r="E27" i="3"/>
  <c r="H26" i="3"/>
  <c r="J26" i="3" s="1"/>
  <c r="G26" i="3"/>
  <c r="E26" i="3"/>
  <c r="H25" i="3"/>
  <c r="J25" i="3" s="1"/>
  <c r="G25" i="3"/>
  <c r="H24" i="3"/>
  <c r="G24" i="3"/>
  <c r="E24" i="3"/>
  <c r="F79" i="3" l="1"/>
  <c r="L79" i="3"/>
  <c r="P79" i="3"/>
  <c r="G59" i="3"/>
  <c r="N59" i="3"/>
  <c r="N79" i="3" s="1"/>
  <c r="I79" i="3"/>
  <c r="M79" i="3"/>
  <c r="Q79" i="3"/>
  <c r="H75" i="3"/>
  <c r="J75" i="3"/>
  <c r="J24" i="3"/>
  <c r="J31" i="3"/>
  <c r="J33" i="3"/>
  <c r="J34" i="3"/>
  <c r="J37" i="3"/>
  <c r="J43" i="3"/>
  <c r="J44" i="3"/>
  <c r="J45" i="3"/>
  <c r="J46" i="3"/>
  <c r="J47" i="3"/>
  <c r="J50" i="3"/>
  <c r="H59" i="3"/>
  <c r="G75" i="3"/>
  <c r="H79" i="3" l="1"/>
  <c r="G79" i="3"/>
  <c r="J59" i="3"/>
  <c r="J79" i="3" s="1"/>
</calcChain>
</file>

<file path=xl/sharedStrings.xml><?xml version="1.0" encoding="utf-8"?>
<sst xmlns="http://schemas.openxmlformats.org/spreadsheetml/2006/main" count="241" uniqueCount="163">
  <si>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</si>
  <si>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</si>
  <si>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</si>
  <si>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</si>
  <si>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форма   </t>
  </si>
  <si>
    <t>           Информация субъекта естественной монополии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</si>
  <si>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</si>
  <si>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</si>
  <si>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</si>
  <si>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</si>
  <si>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</si>
  <si>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</si>
  <si>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</si>
  <si>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</si>
  <si>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</si>
  <si>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</si>
  <si>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</si>
  <si>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</si>
  <si>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</si>
  <si>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</si>
  <si>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</si>
  <si>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</si>
  <si>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</si>
  <si>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</si>
  <si>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</si>
  <si>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</si>
  <si>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</si>
  <si>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</si>
  <si>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</si>
  <si>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</si>
  <si>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</si>
  <si>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</si>
  <si>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</si>
  <si>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</si>
  <si>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…..</t>
  </si>
  <si>
    <t>Руководитель организации ____________________________________________</t>
  </si>
  <si>
    <t>______________________</t>
  </si>
  <si>
    <t>ГКП "Костанай-Су" акимата города Костаная ГУ "Отдел жилищно-коммунального хозяйства, пассажирского транспорта и автомобильных дорог акимата города Костаная"</t>
  </si>
  <si>
    <t>    наименование субъекта естественной монополии</t>
  </si>
  <si>
    <t>кем утвержден(а) программа (проект) (дата, номер приказа):</t>
  </si>
  <si>
    <t>Услуги по подаче воды по магистральным трубопроводам и распределительным сетям (вода питьевая)</t>
  </si>
  <si>
    <t>п.м.</t>
  </si>
  <si>
    <t>п.м</t>
  </si>
  <si>
    <t>ед.</t>
  </si>
  <si>
    <t>Итого по услуге водоснабжения (вода питьевая)</t>
  </si>
  <si>
    <t>тыс. тенге</t>
  </si>
  <si>
    <t>х</t>
  </si>
  <si>
    <t>Услуги по отводу и очистке сточных вод</t>
  </si>
  <si>
    <t>Услуги по подаче воды по магистральным трубопроводам и распределительным сетям (вода техническая)</t>
  </si>
  <si>
    <t>Капитальный ремонт сетей водопровода замена запорной арматуры</t>
  </si>
  <si>
    <t>Итого по услуге водоснабжения (вода техническая)</t>
  </si>
  <si>
    <t>Файзулаев Е. Р.</t>
  </si>
  <si>
    <t>Мероприятия за счет средств Европейского Банка Реконструкции и Развития</t>
  </si>
  <si>
    <t>№       п/п</t>
  </si>
  <si>
    <r>
      <t>Показатели эффективности, надежности и качества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</si>
  <si>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2</t>
    </r>
    <r>
      <rPr>
        <sz val="10"/>
        <color theme="1"/>
        <rFont val="Times New Roman"/>
        <family val="1"/>
        <charset val="204"/>
      </rPr>
      <t xml:space="preserve"> Показатели заполняются иными показателями с учетом специфики отрасли</t>
    </r>
  </si>
  <si>
    <t>                         (Ф.И.О., подпись, дата)</t>
  </si>
  <si>
    <t>ПСД</t>
  </si>
  <si>
    <t>СМР</t>
  </si>
  <si>
    <t>Реконструкция водопровода по улице Волынова в границах улиц Абая - Гашека г.Костанай</t>
  </si>
  <si>
    <t>Реконструкция водопровода Д-500 мм по улице Киевская в границах улиц Герцена - Каирбекова г.Костанай</t>
  </si>
  <si>
    <t>Реконструкция водопровода по улице Л. Чайкиной в границах улиц Матросова - Чапаева г.Костанай</t>
  </si>
  <si>
    <t>Реконструкция водопровода по улице Кубеева в границах улиц Герцена - Каирбекова г.Костанай</t>
  </si>
  <si>
    <t>Реконструкция водопровода по улице Карбышева в границах улиц Чернышевского - Гвардейская г.Костанай</t>
  </si>
  <si>
    <t>Реконструкция сетей водопровода  по улице Валиханова в  границах улиц Бородина-Алтынсарина г.Костанай</t>
  </si>
  <si>
    <t>Реконструкция сетей водопровода  по улице Пушкина в  границах улиц Козыбаева-Бородина г.Костанай</t>
  </si>
  <si>
    <t>Реконструкция сетей водопровода по улице 5 апреля в границах улиц Амангельды-Шипина, по улице Шипина в границах улиц Амангельды-Каирбекова г. Костанай, СМР</t>
  </si>
  <si>
    <t>Реконструкция сетей водопровода по улице Орджоникидзе в границах улиц Каирбекова-Алтынсарина г.Костанай</t>
  </si>
  <si>
    <t>Реконструкция водопровода по улице Орджоникидзе в границах улиц Баймагамбетова до Гормолзавода г.Костанай</t>
  </si>
  <si>
    <t>Реконструкция сетей водопровода по улице Фролова в границах улиц 8 марта-Джамбула</t>
  </si>
  <si>
    <t>Реконструкция сетей водопровода по улице Маяковского в границах улиц Чкалова-Волынова г.Костанай</t>
  </si>
  <si>
    <t>Реконструкция сетей водопровода по улице Джангильдина в границах улиц Садовая-Рудненская г.Костанай, ПСД</t>
  </si>
  <si>
    <t>Реконструкция сетей водопровода по улице Джамбула в границах улиц Наримановская-Фролова г.Костанай</t>
  </si>
  <si>
    <t>Приобретение оборудования, программного комплекса, монтаж АСКУЭ (автоматизированная система контроля и учета энергоресурсов)</t>
  </si>
  <si>
    <t>Реконструкция системы дезинфекции г.Костанай, СМР</t>
  </si>
  <si>
    <t>Реконструкция водовода Д-400мм по ул.Карбышева от ул.Чернышевского до ул.Мауленова,33/7 в г.Костанай, СМР</t>
  </si>
  <si>
    <t>Реконструкция водовода подачи воды на ТЭЦ Д-400 мм г. Костанай, СМР</t>
  </si>
  <si>
    <t>Модернизация очистных сооружений водопровода г.Костанай, СМР</t>
  </si>
  <si>
    <t>Закупка и установка системы дистанционного контроля (SCADA)</t>
  </si>
  <si>
    <t>Закупка спецтехники и автотранспорта</t>
  </si>
  <si>
    <t>Закупка и установка ГИС и гидравлическое моделирование систем водоснабжения и водоотведения</t>
  </si>
  <si>
    <t>Реконструкция самотечного коллектора по улице Победы в границах улиц Шаяхметова Сьянова г. Костанай</t>
  </si>
  <si>
    <t>Реконструкция напорного коллектора в границах от КНС №2 до колодца-гасителя по улице Маяковского г. Костанай, СМР</t>
  </si>
  <si>
    <t>п. м</t>
  </si>
  <si>
    <t>Реконструкция самотечного коллектора по ул.О.Дощанова от ул.Майлина - ул.П.Борцова, по ул.П.Борцов в границах ул.О.Дощанова - ул.Фролова, г.Костанай СМР</t>
  </si>
  <si>
    <t xml:space="preserve">Итого по услуге водоотведения </t>
  </si>
  <si>
    <t>т. тенге</t>
  </si>
  <si>
    <t>Всего на 2018 год</t>
  </si>
  <si>
    <t>приказ Департамента Комитета по регулированию естественных монополий, защите конкуренции и прав потребителей Министерства национальной экономики РК по Костанайской области от 14 ноября 2018 года № 324-ОД</t>
  </si>
  <si>
    <t>Реконструкция водопровода Д-400 мм по улице Киевская в границах улиц Герцена - Каирбекова г.Костанай</t>
  </si>
  <si>
    <t>Реконструкция сетей водопровода по улице О.Шипина до переулка Рабочий г.Костанай</t>
  </si>
  <si>
    <t xml:space="preserve">Реконструкция д-500мм по улице Карбышева в границах улиц В.Интернационалистов-Гвардейская г.Костанай  </t>
  </si>
  <si>
    <t xml:space="preserve">Замена запорной арматуры </t>
  </si>
  <si>
    <t>Капитальный ремонт водопровода по ул.Каирбекова в границах Тәуелсіздік-Павлова</t>
  </si>
  <si>
    <t>Капитальный ремонт внутриплощадочных систем Д-225мм на площадке ВОС. Система дезинфекции</t>
  </si>
  <si>
    <t>Капитальный ремонт водопровода  по ул. Абая,162</t>
  </si>
  <si>
    <t>Капитальный ремонт трубопроводов методом горизантально-направленного бурения (ГНБ)</t>
  </si>
  <si>
    <t>Модернизация пожарных гидрантов на сетях водопровода</t>
  </si>
  <si>
    <t>шт.</t>
  </si>
  <si>
    <t>Оборудование, всего</t>
  </si>
  <si>
    <t>Тампонирование трубопровода в теле дамбы. Работы по ремонту сооружений береговых/портовых/ дамб/шлюзов и связанных с ними сооружений гидромеханических</t>
  </si>
  <si>
    <t>Многоканальный газоанализатор,портативный ГОСТ 13320-81</t>
  </si>
  <si>
    <t>Реконструкция самотечного канализационного коллектора  Д-300мм от ул.Майлина (по территории фабрики "Большевичка"), по ул.Урицкого до ул.Победы, СМР</t>
  </si>
  <si>
    <t>2</t>
  </si>
  <si>
    <t>3</t>
  </si>
  <si>
    <t>В работе</t>
  </si>
  <si>
    <t>Капитальный ремонт водопровода к жилому массиву Амангельды по ул. Энергетиков</t>
  </si>
  <si>
    <t>в работе, на стадии завершения</t>
  </si>
  <si>
    <t>фактические затраты</t>
  </si>
  <si>
    <t>СМР выполняется согласно проекта, сложилась экономия по проекту</t>
  </si>
  <si>
    <t>Проект в стадии разработки, как будет получена гос.экспертиза, будет освоение средств</t>
  </si>
  <si>
    <t>в работе</t>
  </si>
  <si>
    <r>
      <t>       </t>
    </r>
    <r>
      <rPr>
        <b/>
        <sz val="8"/>
        <rFont val="Times New Roman"/>
        <family val="1"/>
        <charset val="204"/>
      </rPr>
      <t>о ходе исполнения субъектом инвестиционной программы</t>
    </r>
  </si>
  <si>
    <r>
      <t>    </t>
    </r>
    <r>
      <rPr>
        <b/>
        <sz val="8"/>
        <rFont val="Times New Roman"/>
        <family val="1"/>
        <charset val="204"/>
      </rPr>
      <t>(проекта)/об исполнении инвестиционной программы (проекта)*</t>
    </r>
  </si>
  <si>
    <r>
      <t>                           </t>
    </r>
    <r>
      <rPr>
        <b/>
        <sz val="8"/>
        <rFont val="Times New Roman"/>
        <family val="1"/>
        <charset val="204"/>
      </rPr>
      <t>на 15.12.2018 года</t>
    </r>
  </si>
  <si>
    <r>
      <rPr>
        <u/>
        <sz val="8"/>
        <rFont val="Times New Roman"/>
        <family val="1"/>
        <charset val="204"/>
      </rPr>
      <t>вид деятельности: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жизнеобеспечение города Костаная в сфере оказания услуг водоснабжения и водоотведения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</si>
  <si>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</si>
  <si>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</si>
  <si>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</si>
  <si>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</si>
  <si>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</si>
  <si>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</si>
  <si>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</si>
  <si>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</si>
  <si>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</si>
  <si>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</si>
  <si>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</si>
  <si>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</si>
  <si>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</si>
  <si>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</si>
  <si>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</si>
  <si>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</si>
  <si>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</si>
  <si>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</si>
  <si>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</si>
  <si>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</si>
  <si>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</si>
  <si>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</si>
  <si>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</si>
  <si>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</si>
  <si>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</si>
  <si>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</si>
  <si>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</si>
  <si>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</si>
  <si>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</si>
  <si>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</si>
  <si>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</si>
  <si>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</si>
  <si>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</si>
  <si>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</si>
  <si>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</si>
  <si>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</si>
  <si>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</si>
  <si>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</si>
  <si>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</si>
  <si>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</si>
  <si>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</si>
  <si>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</si>
  <si>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</si>
  <si>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14.12.2018 года</t>
  </si>
  <si>
    <t>В работе, на стадии завершения</t>
  </si>
  <si>
    <t>      Руководитель организации ______________________________________</t>
  </si>
  <si>
    <t>                         (Ф.И.О., подпись, дата))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</si>
</sst>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43" fontId="9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165" fontId="1" fillId="0" borderId="3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165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0" fillId="0" borderId="0" xfId="0" applyFont="1" applyFill="1"/>
    <xf numFmtId="165" fontId="1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/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2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3" fillId="0" borderId="0" xfId="0" applyFont="1" applyBorder="1"/>
    <xf numFmtId="0" fontId="14" fillId="0" borderId="0" xfId="0" applyFont="1" applyBorder="1" applyAlignment="1">
      <alignment horizontal="center" vertical="center"/>
    </xf>
    <xf numFmtId="0" fontId="4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7" workbookViewId="0">
      <selection activeCell="C16" sqref="C16"/>
    </sheetView>
  </sheetViews>
  <sheetFormatPr defaultRowHeight="15" x14ac:dyDescent="0.25"/>
  <cols>
    <col min="1" max="1" width="42.42578125" style="1" customWidth="1"/>
    <col min="2" max="6" width="17.7109375" style="1" customWidth="1"/>
  </cols>
  <sheetData>
    <row r="1" spans="1:6" x14ac:dyDescent="0.25">
      <c r="A1" s="4"/>
      <c r="B1" s="4"/>
      <c r="C1" s="4"/>
      <c r="D1" s="4"/>
      <c r="E1" s="4"/>
      <c r="F1" s="5" t="s">
        <v>19</v>
      </c>
    </row>
    <row r="2" spans="1:6" x14ac:dyDescent="0.25">
      <c r="A2" s="4"/>
      <c r="B2" s="4"/>
      <c r="C2" s="4"/>
      <c r="D2" s="4"/>
      <c r="E2" s="4"/>
      <c r="F2" s="5" t="s">
        <v>20</v>
      </c>
    </row>
    <row r="3" spans="1:6" x14ac:dyDescent="0.25">
      <c r="A3" s="4"/>
      <c r="B3" s="4"/>
      <c r="C3" s="4"/>
      <c r="D3" s="4"/>
      <c r="E3" s="4"/>
      <c r="F3" s="5" t="s">
        <v>21</v>
      </c>
    </row>
    <row r="4" spans="1:6" x14ac:dyDescent="0.25">
      <c r="A4" s="4"/>
      <c r="B4" s="4"/>
      <c r="C4" s="4"/>
      <c r="D4" s="4"/>
      <c r="E4" s="4"/>
      <c r="F4" s="5" t="s">
        <v>22</v>
      </c>
    </row>
    <row r="5" spans="1:6" x14ac:dyDescent="0.25">
      <c r="A5" s="4"/>
      <c r="B5" s="4"/>
      <c r="C5" s="4"/>
      <c r="D5" s="4"/>
      <c r="E5" s="4"/>
      <c r="F5" s="5" t="s">
        <v>23</v>
      </c>
    </row>
    <row r="6" spans="1:6" x14ac:dyDescent="0.25">
      <c r="A6" s="4"/>
      <c r="B6" s="4"/>
      <c r="C6" s="4"/>
      <c r="D6" s="4"/>
      <c r="E6" s="4"/>
      <c r="F6" s="5" t="s">
        <v>24</v>
      </c>
    </row>
    <row r="7" spans="1:6" x14ac:dyDescent="0.25">
      <c r="A7" s="4"/>
      <c r="B7" s="4"/>
      <c r="C7" s="4"/>
      <c r="D7" s="4"/>
      <c r="E7" s="4"/>
      <c r="F7" s="4"/>
    </row>
    <row r="8" spans="1:6" ht="125.25" customHeight="1" x14ac:dyDescent="0.25">
      <c r="A8" s="6" t="s">
        <v>54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29</v>
      </c>
    </row>
    <row r="9" spans="1:6" ht="51" x14ac:dyDescent="0.25">
      <c r="A9" s="2" t="s">
        <v>30</v>
      </c>
      <c r="B9" s="8">
        <v>81.599999999999994</v>
      </c>
      <c r="C9" s="8">
        <v>81.599999999999994</v>
      </c>
      <c r="D9" s="8">
        <v>81.599999999999994</v>
      </c>
      <c r="E9" s="8">
        <v>0.1</v>
      </c>
      <c r="F9" s="8"/>
    </row>
    <row r="10" spans="1:6" ht="53.25" customHeight="1" x14ac:dyDescent="0.25">
      <c r="A10" s="2" t="s">
        <v>31</v>
      </c>
      <c r="B10" s="8">
        <v>12.8</v>
      </c>
      <c r="C10" s="8">
        <v>12.8</v>
      </c>
      <c r="D10" s="8">
        <v>12.8</v>
      </c>
      <c r="E10" s="8">
        <v>0.05</v>
      </c>
      <c r="F10" s="8"/>
    </row>
    <row r="11" spans="1:6" ht="38.25" x14ac:dyDescent="0.25">
      <c r="A11" s="2" t="s">
        <v>32</v>
      </c>
      <c r="B11" s="8">
        <v>14.53</v>
      </c>
      <c r="C11" s="8">
        <v>14.53</v>
      </c>
      <c r="D11" s="8">
        <v>14.53</v>
      </c>
      <c r="E11" s="8">
        <v>0.05</v>
      </c>
      <c r="F11" s="8"/>
    </row>
    <row r="12" spans="1:6" ht="51" customHeight="1" x14ac:dyDescent="0.25">
      <c r="A12" s="2" t="s">
        <v>33</v>
      </c>
      <c r="B12" s="8">
        <v>0.9</v>
      </c>
      <c r="C12" s="8">
        <v>0.9</v>
      </c>
      <c r="D12" s="8">
        <v>0.7</v>
      </c>
      <c r="E12" s="8">
        <v>0.05</v>
      </c>
      <c r="F12" s="8"/>
    </row>
    <row r="13" spans="1:6" x14ac:dyDescent="0.25">
      <c r="A13" s="3" t="s">
        <v>34</v>
      </c>
      <c r="B13" s="3"/>
      <c r="C13" s="3"/>
      <c r="D13" s="3"/>
      <c r="E13" s="3"/>
      <c r="F13" s="3"/>
    </row>
    <row r="14" spans="1:6" x14ac:dyDescent="0.25">
      <c r="A14" s="3" t="s">
        <v>34</v>
      </c>
      <c r="B14" s="3"/>
      <c r="C14" s="3"/>
      <c r="D14" s="3"/>
      <c r="E14" s="3"/>
      <c r="F14" s="3"/>
    </row>
    <row r="15" spans="1:6" ht="28.5" customHeight="1" x14ac:dyDescent="0.25">
      <c r="A15" s="4"/>
      <c r="B15" s="4"/>
      <c r="C15" s="4"/>
      <c r="D15" s="4"/>
      <c r="E15" s="4"/>
      <c r="F15" s="4"/>
    </row>
    <row r="16" spans="1:6" x14ac:dyDescent="0.25">
      <c r="A16" s="9" t="s">
        <v>35</v>
      </c>
      <c r="B16" s="9" t="s">
        <v>51</v>
      </c>
      <c r="C16" s="4" t="s">
        <v>159</v>
      </c>
      <c r="D16" s="4"/>
      <c r="E16" s="4"/>
      <c r="F16" s="4"/>
    </row>
    <row r="17" spans="1:6" x14ac:dyDescent="0.25">
      <c r="A17" s="4" t="s">
        <v>56</v>
      </c>
      <c r="B17" s="4"/>
      <c r="C17" s="4"/>
      <c r="D17" s="4"/>
      <c r="E17" s="4"/>
      <c r="F17" s="4"/>
    </row>
    <row r="18" spans="1:6" x14ac:dyDescent="0.25">
      <c r="A18" s="4" t="s">
        <v>36</v>
      </c>
      <c r="B18" s="4"/>
      <c r="C18" s="4"/>
      <c r="D18" s="4"/>
      <c r="E18" s="4"/>
      <c r="F18" s="4"/>
    </row>
    <row r="19" spans="1:6" ht="16.5" x14ac:dyDescent="0.25">
      <c r="A19" s="7" t="s">
        <v>55</v>
      </c>
      <c r="B19" s="4"/>
      <c r="C19" s="4"/>
      <c r="D19" s="4"/>
      <c r="E19" s="4"/>
      <c r="F19" s="4"/>
    </row>
  </sheetData>
  <pageMargins left="0.47" right="0.4" top="0.44" bottom="0.47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topLeftCell="A70" workbookViewId="0">
      <selection activeCell="J84" sqref="J84"/>
    </sheetView>
  </sheetViews>
  <sheetFormatPr defaultRowHeight="11.25" x14ac:dyDescent="0.2"/>
  <cols>
    <col min="1" max="1" width="3.7109375" style="54" customWidth="1"/>
    <col min="2" max="2" width="28.5703125" style="12" customWidth="1"/>
    <col min="3" max="3" width="6.140625" style="33" customWidth="1"/>
    <col min="4" max="4" width="6.85546875" style="34" customWidth="1"/>
    <col min="5" max="5" width="7" style="34" customWidth="1"/>
    <col min="6" max="6" width="9.85546875" style="33" customWidth="1"/>
    <col min="7" max="7" width="9.7109375" style="63" customWidth="1"/>
    <col min="8" max="8" width="9.85546875" style="33" customWidth="1"/>
    <col min="9" max="9" width="11.28515625" style="12" customWidth="1"/>
    <col min="10" max="10" width="9.42578125" style="12" customWidth="1"/>
    <col min="11" max="11" width="12" style="12" customWidth="1"/>
    <col min="12" max="12" width="10.42578125" style="12" customWidth="1"/>
    <col min="13" max="13" width="9.85546875" style="95" customWidth="1"/>
    <col min="14" max="14" width="9.5703125" style="12" customWidth="1"/>
    <col min="15" max="15" width="8.140625" style="12" customWidth="1"/>
    <col min="16" max="16" width="10.5703125" style="12" customWidth="1"/>
    <col min="17" max="17" width="8.5703125" style="12" customWidth="1"/>
    <col min="18" max="18" width="7.5703125" style="12" customWidth="1"/>
    <col min="19" max="19" width="7.42578125" style="12" customWidth="1"/>
    <col min="20" max="16384" width="9.140625" style="80"/>
  </cols>
  <sheetData>
    <row r="1" spans="1:19" ht="12.75" customHeight="1" x14ac:dyDescent="0.2">
      <c r="S1" s="35" t="s">
        <v>0</v>
      </c>
    </row>
    <row r="2" spans="1:19" ht="12.75" customHeight="1" x14ac:dyDescent="0.2">
      <c r="S2" s="35" t="s">
        <v>1</v>
      </c>
    </row>
    <row r="3" spans="1:19" ht="12.75" customHeight="1" x14ac:dyDescent="0.2">
      <c r="S3" s="35" t="s">
        <v>2</v>
      </c>
    </row>
    <row r="4" spans="1:19" ht="12.75" customHeight="1" x14ac:dyDescent="0.2">
      <c r="S4" s="35" t="s">
        <v>3</v>
      </c>
    </row>
    <row r="5" spans="1:19" x14ac:dyDescent="0.2">
      <c r="S5" s="35" t="s">
        <v>4</v>
      </c>
    </row>
    <row r="6" spans="1:19" ht="9" customHeight="1" x14ac:dyDescent="0.2"/>
    <row r="7" spans="1:19" x14ac:dyDescent="0.2">
      <c r="A7" s="101" t="s">
        <v>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19" x14ac:dyDescent="0.2">
      <c r="A8" s="102" t="s">
        <v>112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</row>
    <row r="9" spans="1:19" x14ac:dyDescent="0.2">
      <c r="A9" s="102" t="s">
        <v>113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x14ac:dyDescent="0.2">
      <c r="A10" s="102" t="s">
        <v>114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ht="7.5" customHeight="1" x14ac:dyDescent="0.2">
      <c r="A11" s="33"/>
      <c r="B11" s="77"/>
      <c r="I11" s="77"/>
      <c r="J11" s="77"/>
      <c r="K11" s="77"/>
      <c r="L11" s="77"/>
      <c r="M11" s="96"/>
      <c r="N11" s="77"/>
      <c r="O11" s="77"/>
      <c r="P11" s="77"/>
      <c r="Q11" s="77"/>
      <c r="R11" s="77"/>
      <c r="S11" s="77"/>
    </row>
    <row r="12" spans="1:19" x14ac:dyDescent="0.2">
      <c r="A12" s="103" t="s">
        <v>37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2">
      <c r="A13" s="108" t="s">
        <v>38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1:19" x14ac:dyDescent="0.2">
      <c r="A14" s="54" t="s">
        <v>115</v>
      </c>
      <c r="B14" s="60"/>
      <c r="C14" s="58"/>
      <c r="D14" s="59"/>
      <c r="F14" s="58"/>
      <c r="G14" s="64"/>
      <c r="H14" s="58"/>
      <c r="I14" s="60"/>
      <c r="J14" s="60"/>
      <c r="K14" s="60"/>
      <c r="L14" s="60"/>
      <c r="M14" s="97"/>
      <c r="N14" s="60"/>
      <c r="O14" s="60"/>
      <c r="P14" s="60"/>
      <c r="Q14" s="60"/>
      <c r="R14" s="60"/>
      <c r="S14" s="60"/>
    </row>
    <row r="15" spans="1:19" x14ac:dyDescent="0.2">
      <c r="A15" s="33"/>
      <c r="B15" s="77"/>
      <c r="I15" s="77"/>
      <c r="J15" s="77"/>
      <c r="K15" s="77"/>
      <c r="L15" s="77"/>
      <c r="M15" s="96"/>
      <c r="N15" s="77"/>
      <c r="O15" s="77"/>
      <c r="P15" s="77"/>
      <c r="Q15" s="77"/>
      <c r="R15" s="77"/>
      <c r="S15" s="77"/>
    </row>
    <row r="16" spans="1:19" x14ac:dyDescent="0.2">
      <c r="A16" s="81" t="s">
        <v>39</v>
      </c>
      <c r="B16" s="78"/>
      <c r="E16" s="109" t="s">
        <v>88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x14ac:dyDescent="0.2">
      <c r="A17" s="82"/>
      <c r="B17" s="83"/>
      <c r="C17" s="36"/>
      <c r="D17" s="37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ht="15" customHeight="1" x14ac:dyDescent="0.2">
      <c r="A18" s="110" t="s">
        <v>53</v>
      </c>
      <c r="B18" s="113" t="s">
        <v>6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</row>
    <row r="19" spans="1:19" s="84" customFormat="1" x14ac:dyDescent="0.25">
      <c r="A19" s="111"/>
      <c r="B19" s="110" t="s">
        <v>7</v>
      </c>
      <c r="C19" s="110" t="s">
        <v>8</v>
      </c>
      <c r="D19" s="116" t="s">
        <v>9</v>
      </c>
      <c r="E19" s="116"/>
      <c r="F19" s="104" t="s">
        <v>10</v>
      </c>
      <c r="G19" s="104"/>
      <c r="H19" s="104" t="s">
        <v>11</v>
      </c>
      <c r="I19" s="104"/>
      <c r="J19" s="104"/>
      <c r="K19" s="104"/>
      <c r="L19" s="104" t="s">
        <v>12</v>
      </c>
      <c r="M19" s="104"/>
      <c r="N19" s="104"/>
      <c r="O19" s="104"/>
      <c r="P19" s="104" t="s">
        <v>13</v>
      </c>
      <c r="Q19" s="104"/>
      <c r="R19" s="104" t="s">
        <v>14</v>
      </c>
      <c r="S19" s="104"/>
    </row>
    <row r="20" spans="1:19" s="85" customFormat="1" ht="33.75" x14ac:dyDescent="0.25">
      <c r="A20" s="112"/>
      <c r="B20" s="112"/>
      <c r="C20" s="112"/>
      <c r="D20" s="67" t="s">
        <v>15</v>
      </c>
      <c r="E20" s="67" t="s">
        <v>16</v>
      </c>
      <c r="F20" s="66" t="s">
        <v>15</v>
      </c>
      <c r="G20" s="24" t="s">
        <v>16</v>
      </c>
      <c r="H20" s="66" t="s">
        <v>15</v>
      </c>
      <c r="I20" s="66" t="s">
        <v>16</v>
      </c>
      <c r="J20" s="66" t="s">
        <v>17</v>
      </c>
      <c r="K20" s="66" t="s">
        <v>18</v>
      </c>
      <c r="L20" s="66" t="s">
        <v>15</v>
      </c>
      <c r="M20" s="24" t="s">
        <v>16</v>
      </c>
      <c r="N20" s="66" t="s">
        <v>17</v>
      </c>
      <c r="O20" s="66" t="s">
        <v>18</v>
      </c>
      <c r="P20" s="66" t="s">
        <v>15</v>
      </c>
      <c r="Q20" s="66" t="s">
        <v>16</v>
      </c>
      <c r="R20" s="66" t="s">
        <v>15</v>
      </c>
      <c r="S20" s="66" t="s">
        <v>16</v>
      </c>
    </row>
    <row r="21" spans="1:19" x14ac:dyDescent="0.2">
      <c r="A21" s="18">
        <v>1</v>
      </c>
      <c r="B21" s="13">
        <v>2</v>
      </c>
      <c r="C21" s="66">
        <v>3</v>
      </c>
      <c r="D21" s="67">
        <v>4</v>
      </c>
      <c r="E21" s="67">
        <v>5</v>
      </c>
      <c r="F21" s="66">
        <v>7</v>
      </c>
      <c r="G21" s="74">
        <v>8</v>
      </c>
      <c r="H21" s="66">
        <v>9</v>
      </c>
      <c r="I21" s="13">
        <v>10</v>
      </c>
      <c r="J21" s="13">
        <v>11</v>
      </c>
      <c r="K21" s="13">
        <v>12</v>
      </c>
      <c r="L21" s="13">
        <v>13</v>
      </c>
      <c r="M21" s="98">
        <v>14</v>
      </c>
      <c r="N21" s="13">
        <v>15</v>
      </c>
      <c r="O21" s="13">
        <v>16</v>
      </c>
      <c r="P21" s="13">
        <v>17</v>
      </c>
      <c r="Q21" s="13">
        <v>18</v>
      </c>
      <c r="R21" s="13">
        <v>19</v>
      </c>
      <c r="S21" s="13">
        <v>20</v>
      </c>
    </row>
    <row r="22" spans="1:19" x14ac:dyDescent="0.2">
      <c r="A22" s="22">
        <v>1</v>
      </c>
      <c r="B22" s="10" t="s">
        <v>40</v>
      </c>
      <c r="C22" s="66"/>
      <c r="D22" s="67"/>
      <c r="E22" s="67"/>
      <c r="F22" s="66"/>
      <c r="G22" s="24"/>
      <c r="H22" s="66"/>
      <c r="I22" s="14"/>
      <c r="J22" s="14"/>
      <c r="K22" s="14"/>
      <c r="L22" s="14"/>
      <c r="M22" s="99"/>
      <c r="N22" s="14"/>
      <c r="O22" s="14"/>
      <c r="P22" s="14"/>
      <c r="Q22" s="14"/>
      <c r="R22" s="14"/>
      <c r="S22" s="14"/>
    </row>
    <row r="23" spans="1:19" x14ac:dyDescent="0.2">
      <c r="A23" s="39"/>
      <c r="B23" s="38" t="s">
        <v>57</v>
      </c>
      <c r="C23" s="39"/>
      <c r="D23" s="40"/>
      <c r="E23" s="40"/>
      <c r="F23" s="15"/>
      <c r="G23" s="15"/>
      <c r="H23" s="15"/>
      <c r="I23" s="15"/>
      <c r="J23" s="15"/>
      <c r="K23" s="24"/>
      <c r="L23" s="16"/>
      <c r="M23" s="15"/>
      <c r="N23" s="16"/>
      <c r="O23" s="16"/>
      <c r="P23" s="16"/>
      <c r="Q23" s="16"/>
      <c r="R23" s="16"/>
      <c r="S23" s="16"/>
    </row>
    <row r="24" spans="1:19" ht="33.75" x14ac:dyDescent="0.2">
      <c r="A24" s="41" t="s">
        <v>116</v>
      </c>
      <c r="B24" s="23" t="s">
        <v>59</v>
      </c>
      <c r="C24" s="39" t="s">
        <v>42</v>
      </c>
      <c r="D24" s="67">
        <v>909.5</v>
      </c>
      <c r="E24" s="40">
        <f>D24</f>
        <v>909.5</v>
      </c>
      <c r="F24" s="15">
        <v>2151.1</v>
      </c>
      <c r="G24" s="15">
        <f>I24</f>
        <v>2151.1</v>
      </c>
      <c r="H24" s="15">
        <f>F24</f>
        <v>2151.1</v>
      </c>
      <c r="I24" s="15">
        <v>2151.1</v>
      </c>
      <c r="J24" s="15">
        <f>I24-H24</f>
        <v>0</v>
      </c>
      <c r="K24" s="25"/>
      <c r="L24" s="16"/>
      <c r="M24" s="15"/>
      <c r="N24" s="16"/>
      <c r="O24" s="17"/>
      <c r="P24" s="16"/>
      <c r="Q24" s="16"/>
      <c r="R24" s="16"/>
      <c r="S24" s="16"/>
    </row>
    <row r="25" spans="1:19" ht="33.75" x14ac:dyDescent="0.2">
      <c r="A25" s="41" t="s">
        <v>117</v>
      </c>
      <c r="B25" s="23" t="s">
        <v>60</v>
      </c>
      <c r="C25" s="39" t="s">
        <v>42</v>
      </c>
      <c r="D25" s="67">
        <v>446.5</v>
      </c>
      <c r="E25" s="40">
        <v>443.5</v>
      </c>
      <c r="F25" s="24">
        <v>1857.2</v>
      </c>
      <c r="G25" s="15">
        <f t="shared" ref="G25:G48" si="0">I25</f>
        <v>1857.2</v>
      </c>
      <c r="H25" s="15">
        <f t="shared" ref="H25:H50" si="1">F25</f>
        <v>1857.2</v>
      </c>
      <c r="I25" s="15">
        <v>1857.2</v>
      </c>
      <c r="J25" s="15">
        <f t="shared" ref="J25:J48" si="2">I25-H25</f>
        <v>0</v>
      </c>
      <c r="K25" s="25"/>
      <c r="L25" s="16"/>
      <c r="M25" s="15"/>
      <c r="N25" s="16"/>
      <c r="O25" s="17"/>
      <c r="P25" s="16"/>
      <c r="Q25" s="16"/>
      <c r="R25" s="16"/>
      <c r="S25" s="16"/>
    </row>
    <row r="26" spans="1:19" ht="33.75" x14ac:dyDescent="0.2">
      <c r="A26" s="41" t="s">
        <v>118</v>
      </c>
      <c r="B26" s="23" t="s">
        <v>61</v>
      </c>
      <c r="C26" s="39" t="s">
        <v>42</v>
      </c>
      <c r="D26" s="67">
        <v>510</v>
      </c>
      <c r="E26" s="40">
        <f t="shared" ref="E26:E28" si="3">D26</f>
        <v>510</v>
      </c>
      <c r="F26" s="24">
        <v>1730.5</v>
      </c>
      <c r="G26" s="15">
        <f t="shared" si="0"/>
        <v>1730.5</v>
      </c>
      <c r="H26" s="15">
        <f t="shared" si="1"/>
        <v>1730.5</v>
      </c>
      <c r="I26" s="15">
        <v>1730.5</v>
      </c>
      <c r="J26" s="15">
        <f t="shared" si="2"/>
        <v>0</v>
      </c>
      <c r="K26" s="24"/>
      <c r="L26" s="16"/>
      <c r="M26" s="15"/>
      <c r="N26" s="16"/>
      <c r="O26" s="17"/>
      <c r="P26" s="16"/>
      <c r="Q26" s="16"/>
      <c r="R26" s="16"/>
      <c r="S26" s="16"/>
    </row>
    <row r="27" spans="1:19" ht="33.75" x14ac:dyDescent="0.2">
      <c r="A27" s="41" t="s">
        <v>119</v>
      </c>
      <c r="B27" s="23" t="s">
        <v>62</v>
      </c>
      <c r="C27" s="39" t="s">
        <v>42</v>
      </c>
      <c r="D27" s="67">
        <v>522</v>
      </c>
      <c r="E27" s="40">
        <f t="shared" si="3"/>
        <v>522</v>
      </c>
      <c r="F27" s="24">
        <v>1508.8</v>
      </c>
      <c r="G27" s="15">
        <f t="shared" si="0"/>
        <v>1508.8</v>
      </c>
      <c r="H27" s="15">
        <f t="shared" si="1"/>
        <v>1508.8</v>
      </c>
      <c r="I27" s="15">
        <v>1508.8</v>
      </c>
      <c r="J27" s="15">
        <f t="shared" si="2"/>
        <v>0</v>
      </c>
      <c r="K27" s="24"/>
      <c r="L27" s="16"/>
      <c r="M27" s="15"/>
      <c r="N27" s="16"/>
      <c r="O27" s="17"/>
      <c r="P27" s="16"/>
      <c r="Q27" s="16"/>
      <c r="R27" s="16"/>
      <c r="S27" s="16"/>
    </row>
    <row r="28" spans="1:19" ht="45" x14ac:dyDescent="0.2">
      <c r="A28" s="41" t="s">
        <v>120</v>
      </c>
      <c r="B28" s="23" t="s">
        <v>63</v>
      </c>
      <c r="C28" s="39" t="s">
        <v>42</v>
      </c>
      <c r="D28" s="67">
        <v>1272</v>
      </c>
      <c r="E28" s="40">
        <f t="shared" si="3"/>
        <v>1272</v>
      </c>
      <c r="F28" s="24">
        <v>2442.1</v>
      </c>
      <c r="G28" s="15">
        <f t="shared" si="0"/>
        <v>2442.1</v>
      </c>
      <c r="H28" s="15">
        <f t="shared" si="1"/>
        <v>2442.1</v>
      </c>
      <c r="I28" s="15">
        <v>2442.1</v>
      </c>
      <c r="J28" s="15">
        <f t="shared" si="2"/>
        <v>0</v>
      </c>
      <c r="K28" s="24"/>
      <c r="L28" s="16"/>
      <c r="M28" s="15"/>
      <c r="N28" s="16"/>
      <c r="O28" s="17"/>
      <c r="P28" s="16"/>
      <c r="Q28" s="16"/>
      <c r="R28" s="16"/>
      <c r="S28" s="16"/>
    </row>
    <row r="29" spans="1:19" x14ac:dyDescent="0.2">
      <c r="A29" s="41"/>
      <c r="B29" s="38" t="s">
        <v>58</v>
      </c>
      <c r="C29" s="39"/>
      <c r="D29" s="40"/>
      <c r="E29" s="40"/>
      <c r="F29" s="15"/>
      <c r="G29" s="15"/>
      <c r="H29" s="15"/>
      <c r="I29" s="15"/>
      <c r="J29" s="15"/>
      <c r="K29" s="24"/>
      <c r="L29" s="16"/>
      <c r="M29" s="15"/>
      <c r="N29" s="16"/>
      <c r="O29" s="17"/>
      <c r="P29" s="16"/>
      <c r="Q29" s="16"/>
      <c r="R29" s="16"/>
      <c r="S29" s="16"/>
    </row>
    <row r="30" spans="1:19" ht="33.75" x14ac:dyDescent="0.2">
      <c r="A30" s="41" t="s">
        <v>121</v>
      </c>
      <c r="B30" s="23" t="s">
        <v>89</v>
      </c>
      <c r="C30" s="18" t="s">
        <v>42</v>
      </c>
      <c r="D30" s="46">
        <v>480</v>
      </c>
      <c r="E30" s="67">
        <f>D30</f>
        <v>480</v>
      </c>
      <c r="F30" s="24">
        <v>27849.1</v>
      </c>
      <c r="G30" s="15">
        <f t="shared" si="0"/>
        <v>27849.1</v>
      </c>
      <c r="H30" s="15">
        <f t="shared" si="1"/>
        <v>27849.1</v>
      </c>
      <c r="I30" s="15">
        <v>27849.1</v>
      </c>
      <c r="J30" s="15">
        <f t="shared" si="2"/>
        <v>0</v>
      </c>
      <c r="K30" s="24"/>
      <c r="L30" s="16"/>
      <c r="M30" s="15"/>
      <c r="N30" s="16"/>
      <c r="O30" s="17"/>
      <c r="P30" s="16"/>
      <c r="Q30" s="16"/>
      <c r="R30" s="16"/>
      <c r="S30" s="16"/>
    </row>
    <row r="31" spans="1:19" ht="33.75" x14ac:dyDescent="0.2">
      <c r="A31" s="41" t="s">
        <v>122</v>
      </c>
      <c r="B31" s="23" t="s">
        <v>64</v>
      </c>
      <c r="C31" s="18" t="s">
        <v>42</v>
      </c>
      <c r="D31" s="46">
        <v>1200</v>
      </c>
      <c r="E31" s="67">
        <v>1233.5</v>
      </c>
      <c r="F31" s="24">
        <v>50164</v>
      </c>
      <c r="G31" s="15">
        <f t="shared" si="0"/>
        <v>48923</v>
      </c>
      <c r="H31" s="15">
        <f t="shared" si="1"/>
        <v>50164</v>
      </c>
      <c r="I31" s="15">
        <v>48923</v>
      </c>
      <c r="J31" s="15">
        <f t="shared" si="2"/>
        <v>-1241</v>
      </c>
      <c r="K31" s="24"/>
      <c r="L31" s="16"/>
      <c r="M31" s="15"/>
      <c r="N31" s="16"/>
      <c r="O31" s="17"/>
      <c r="P31" s="16"/>
      <c r="Q31" s="16"/>
      <c r="R31" s="16"/>
      <c r="S31" s="16"/>
    </row>
    <row r="32" spans="1:19" ht="33.75" x14ac:dyDescent="0.2">
      <c r="A32" s="41" t="s">
        <v>123</v>
      </c>
      <c r="B32" s="23" t="s">
        <v>65</v>
      </c>
      <c r="C32" s="18" t="s">
        <v>42</v>
      </c>
      <c r="D32" s="46">
        <v>945</v>
      </c>
      <c r="E32" s="67">
        <v>695</v>
      </c>
      <c r="F32" s="24">
        <v>31277.8</v>
      </c>
      <c r="G32" s="15">
        <f t="shared" si="0"/>
        <v>31216.1</v>
      </c>
      <c r="H32" s="15">
        <f t="shared" si="1"/>
        <v>31277.8</v>
      </c>
      <c r="I32" s="15">
        <v>31216.1</v>
      </c>
      <c r="J32" s="15">
        <f t="shared" si="2"/>
        <v>-61.700000000000728</v>
      </c>
      <c r="K32" s="25"/>
      <c r="L32" s="16"/>
      <c r="M32" s="15"/>
      <c r="N32" s="16"/>
      <c r="O32" s="17"/>
      <c r="P32" s="16"/>
      <c r="Q32" s="16"/>
      <c r="R32" s="16"/>
      <c r="S32" s="16"/>
    </row>
    <row r="33" spans="1:19" ht="56.25" x14ac:dyDescent="0.2">
      <c r="A33" s="41" t="s">
        <v>124</v>
      </c>
      <c r="B33" s="23" t="s">
        <v>66</v>
      </c>
      <c r="C33" s="18" t="s">
        <v>42</v>
      </c>
      <c r="D33" s="46">
        <v>1327</v>
      </c>
      <c r="E33" s="67">
        <v>1165</v>
      </c>
      <c r="F33" s="24">
        <v>51331.1</v>
      </c>
      <c r="G33" s="15">
        <f t="shared" si="0"/>
        <v>47792.3</v>
      </c>
      <c r="H33" s="15">
        <f t="shared" si="1"/>
        <v>51331.1</v>
      </c>
      <c r="I33" s="15">
        <v>47792.3</v>
      </c>
      <c r="J33" s="15">
        <f t="shared" si="2"/>
        <v>-3538.7999999999956</v>
      </c>
      <c r="K33" s="24" t="s">
        <v>107</v>
      </c>
      <c r="L33" s="16"/>
      <c r="M33" s="15"/>
      <c r="N33" s="16"/>
      <c r="O33" s="17"/>
      <c r="P33" s="16"/>
      <c r="Q33" s="16"/>
      <c r="R33" s="16"/>
      <c r="S33" s="16"/>
    </row>
    <row r="34" spans="1:19" ht="33.75" x14ac:dyDescent="0.2">
      <c r="A34" s="41" t="s">
        <v>125</v>
      </c>
      <c r="B34" s="23" t="s">
        <v>67</v>
      </c>
      <c r="C34" s="18" t="s">
        <v>42</v>
      </c>
      <c r="D34" s="46">
        <v>550.79999999999995</v>
      </c>
      <c r="E34" s="67">
        <f t="shared" ref="E34:E47" si="4">D34</f>
        <v>550.79999999999995</v>
      </c>
      <c r="F34" s="24">
        <v>17638.099999999999</v>
      </c>
      <c r="G34" s="15">
        <f t="shared" si="0"/>
        <v>17379.099999999999</v>
      </c>
      <c r="H34" s="15">
        <f t="shared" si="1"/>
        <v>17638.099999999999</v>
      </c>
      <c r="I34" s="15">
        <v>17379.099999999999</v>
      </c>
      <c r="J34" s="15">
        <f t="shared" si="2"/>
        <v>-259</v>
      </c>
      <c r="K34" s="25"/>
      <c r="L34" s="16"/>
      <c r="M34" s="15"/>
      <c r="N34" s="16"/>
      <c r="O34" s="17"/>
      <c r="P34" s="16"/>
      <c r="Q34" s="16"/>
      <c r="R34" s="16"/>
      <c r="S34" s="16"/>
    </row>
    <row r="35" spans="1:19" ht="45" x14ac:dyDescent="0.2">
      <c r="A35" s="41" t="s">
        <v>126</v>
      </c>
      <c r="B35" s="23" t="s">
        <v>68</v>
      </c>
      <c r="C35" s="18" t="s">
        <v>42</v>
      </c>
      <c r="D35" s="46">
        <v>400</v>
      </c>
      <c r="E35" s="67">
        <v>201.7</v>
      </c>
      <c r="F35" s="24">
        <v>8521.5</v>
      </c>
      <c r="G35" s="15">
        <f t="shared" si="0"/>
        <v>7837.5</v>
      </c>
      <c r="H35" s="15">
        <f t="shared" si="1"/>
        <v>8521.5</v>
      </c>
      <c r="I35" s="15">
        <v>7837.5</v>
      </c>
      <c r="J35" s="15">
        <f t="shared" si="2"/>
        <v>-684</v>
      </c>
      <c r="K35" s="24" t="s">
        <v>107</v>
      </c>
      <c r="L35" s="16"/>
      <c r="M35" s="15"/>
      <c r="N35" s="16"/>
      <c r="O35" s="17"/>
      <c r="P35" s="16"/>
      <c r="Q35" s="16"/>
      <c r="R35" s="16"/>
      <c r="S35" s="16"/>
    </row>
    <row r="36" spans="1:19" ht="33.75" x14ac:dyDescent="0.2">
      <c r="A36" s="41" t="s">
        <v>127</v>
      </c>
      <c r="B36" s="23" t="s">
        <v>69</v>
      </c>
      <c r="C36" s="18" t="s">
        <v>42</v>
      </c>
      <c r="D36" s="46">
        <v>400</v>
      </c>
      <c r="E36" s="67">
        <f t="shared" si="4"/>
        <v>400</v>
      </c>
      <c r="F36" s="24">
        <v>21220</v>
      </c>
      <c r="G36" s="15">
        <f t="shared" si="0"/>
        <v>19138.599999999999</v>
      </c>
      <c r="H36" s="15">
        <f t="shared" si="1"/>
        <v>21220</v>
      </c>
      <c r="I36" s="15">
        <v>19138.599999999999</v>
      </c>
      <c r="J36" s="15">
        <f t="shared" si="2"/>
        <v>-2081.4000000000015</v>
      </c>
      <c r="K36" s="24" t="s">
        <v>107</v>
      </c>
      <c r="L36" s="16"/>
      <c r="M36" s="15"/>
      <c r="N36" s="16"/>
      <c r="O36" s="17"/>
      <c r="P36" s="16"/>
      <c r="Q36" s="16"/>
      <c r="R36" s="16"/>
      <c r="S36" s="16"/>
    </row>
    <row r="37" spans="1:19" ht="33.75" x14ac:dyDescent="0.2">
      <c r="A37" s="41" t="s">
        <v>128</v>
      </c>
      <c r="B37" s="23" t="s">
        <v>70</v>
      </c>
      <c r="C37" s="18" t="s">
        <v>42</v>
      </c>
      <c r="D37" s="46">
        <v>178</v>
      </c>
      <c r="E37" s="67">
        <v>395</v>
      </c>
      <c r="F37" s="24">
        <v>25124.2</v>
      </c>
      <c r="G37" s="15">
        <f t="shared" si="0"/>
        <v>25124.2</v>
      </c>
      <c r="H37" s="15">
        <f t="shared" si="1"/>
        <v>25124.2</v>
      </c>
      <c r="I37" s="15">
        <v>25124.2</v>
      </c>
      <c r="J37" s="15">
        <f t="shared" si="2"/>
        <v>0</v>
      </c>
      <c r="K37" s="25"/>
      <c r="L37" s="16"/>
      <c r="M37" s="15"/>
      <c r="N37" s="16"/>
      <c r="O37" s="17"/>
      <c r="P37" s="16"/>
      <c r="Q37" s="16"/>
      <c r="R37" s="16"/>
      <c r="S37" s="16"/>
    </row>
    <row r="38" spans="1:19" ht="33.75" x14ac:dyDescent="0.2">
      <c r="A38" s="41" t="s">
        <v>129</v>
      </c>
      <c r="B38" s="23" t="s">
        <v>90</v>
      </c>
      <c r="C38" s="18" t="s">
        <v>42</v>
      </c>
      <c r="D38" s="46">
        <v>360</v>
      </c>
      <c r="E38" s="67">
        <v>305.89999999999998</v>
      </c>
      <c r="F38" s="24">
        <v>15820.9</v>
      </c>
      <c r="G38" s="15">
        <f t="shared" si="0"/>
        <v>15820.9</v>
      </c>
      <c r="H38" s="15">
        <f t="shared" si="1"/>
        <v>15820.9</v>
      </c>
      <c r="I38" s="15">
        <v>15820.9</v>
      </c>
      <c r="J38" s="15">
        <f t="shared" si="2"/>
        <v>0</v>
      </c>
      <c r="K38" s="25"/>
      <c r="L38" s="16"/>
      <c r="M38" s="15"/>
      <c r="N38" s="16"/>
      <c r="O38" s="17"/>
      <c r="P38" s="16"/>
      <c r="Q38" s="16"/>
      <c r="R38" s="16"/>
      <c r="S38" s="16"/>
    </row>
    <row r="39" spans="1:19" ht="33.75" x14ac:dyDescent="0.2">
      <c r="A39" s="41" t="s">
        <v>130</v>
      </c>
      <c r="B39" s="23" t="s">
        <v>71</v>
      </c>
      <c r="C39" s="18" t="s">
        <v>42</v>
      </c>
      <c r="D39" s="46">
        <v>500</v>
      </c>
      <c r="E39" s="67">
        <f t="shared" si="4"/>
        <v>500</v>
      </c>
      <c r="F39" s="24">
        <v>13207.3</v>
      </c>
      <c r="G39" s="15">
        <f t="shared" si="0"/>
        <v>10706.4</v>
      </c>
      <c r="H39" s="15">
        <f t="shared" si="1"/>
        <v>13207.3</v>
      </c>
      <c r="I39" s="15">
        <v>10706.4</v>
      </c>
      <c r="J39" s="15">
        <f t="shared" si="2"/>
        <v>-2500.8999999999996</v>
      </c>
      <c r="K39" s="24" t="s">
        <v>107</v>
      </c>
      <c r="L39" s="16"/>
      <c r="M39" s="15"/>
      <c r="N39" s="16"/>
      <c r="O39" s="17"/>
      <c r="P39" s="16"/>
      <c r="Q39" s="16"/>
      <c r="R39" s="16"/>
      <c r="S39" s="16"/>
    </row>
    <row r="40" spans="1:19" ht="33.75" x14ac:dyDescent="0.2">
      <c r="A40" s="41" t="s">
        <v>131</v>
      </c>
      <c r="B40" s="23" t="s">
        <v>72</v>
      </c>
      <c r="C40" s="18" t="s">
        <v>42</v>
      </c>
      <c r="D40" s="46">
        <v>520</v>
      </c>
      <c r="E40" s="67">
        <f t="shared" si="4"/>
        <v>520</v>
      </c>
      <c r="F40" s="24">
        <v>8133.7</v>
      </c>
      <c r="G40" s="15">
        <f t="shared" si="0"/>
        <v>67.2</v>
      </c>
      <c r="H40" s="15">
        <f t="shared" si="1"/>
        <v>8133.7</v>
      </c>
      <c r="I40" s="15">
        <v>67.2</v>
      </c>
      <c r="J40" s="15">
        <f t="shared" si="2"/>
        <v>-8066.5</v>
      </c>
      <c r="K40" s="24" t="s">
        <v>111</v>
      </c>
      <c r="L40" s="16"/>
      <c r="M40" s="15"/>
      <c r="N40" s="16"/>
      <c r="O40" s="17"/>
      <c r="P40" s="16"/>
      <c r="Q40" s="16"/>
      <c r="R40" s="16"/>
      <c r="S40" s="16"/>
    </row>
    <row r="41" spans="1:19" ht="45" x14ac:dyDescent="0.2">
      <c r="A41" s="41" t="s">
        <v>132</v>
      </c>
      <c r="B41" s="23" t="s">
        <v>91</v>
      </c>
      <c r="C41" s="18" t="s">
        <v>42</v>
      </c>
      <c r="D41" s="67">
        <v>944.7</v>
      </c>
      <c r="E41" s="67">
        <f t="shared" si="4"/>
        <v>944.7</v>
      </c>
      <c r="F41" s="24">
        <v>67269.3</v>
      </c>
      <c r="G41" s="15">
        <f t="shared" si="0"/>
        <v>67269.3</v>
      </c>
      <c r="H41" s="15">
        <f t="shared" si="1"/>
        <v>67269.3</v>
      </c>
      <c r="I41" s="15">
        <v>67269.3</v>
      </c>
      <c r="J41" s="15">
        <f t="shared" si="2"/>
        <v>0</v>
      </c>
      <c r="K41" s="25"/>
      <c r="L41" s="16"/>
      <c r="M41" s="15"/>
      <c r="N41" s="16"/>
      <c r="O41" s="17"/>
      <c r="P41" s="16"/>
      <c r="Q41" s="16"/>
      <c r="R41" s="16"/>
      <c r="S41" s="16"/>
    </row>
    <row r="42" spans="1:19" ht="33.75" x14ac:dyDescent="0.2">
      <c r="A42" s="41" t="s">
        <v>133</v>
      </c>
      <c r="B42" s="86" t="s">
        <v>106</v>
      </c>
      <c r="C42" s="18" t="s">
        <v>41</v>
      </c>
      <c r="D42" s="67">
        <v>928</v>
      </c>
      <c r="E42" s="67">
        <f t="shared" si="4"/>
        <v>928</v>
      </c>
      <c r="F42" s="11">
        <v>13679.46</v>
      </c>
      <c r="G42" s="15">
        <f t="shared" si="0"/>
        <v>6159</v>
      </c>
      <c r="H42" s="15">
        <f t="shared" si="1"/>
        <v>13679.46</v>
      </c>
      <c r="I42" s="15">
        <v>6159</v>
      </c>
      <c r="J42" s="15">
        <f t="shared" si="2"/>
        <v>-7520.4599999999991</v>
      </c>
      <c r="K42" s="24" t="s">
        <v>108</v>
      </c>
      <c r="L42" s="16"/>
      <c r="M42" s="15"/>
      <c r="N42" s="16"/>
      <c r="O42" s="17"/>
      <c r="P42" s="16"/>
      <c r="Q42" s="16"/>
      <c r="R42" s="16"/>
      <c r="S42" s="16"/>
    </row>
    <row r="43" spans="1:19" ht="33.75" x14ac:dyDescent="0.2">
      <c r="A43" s="41" t="s">
        <v>134</v>
      </c>
      <c r="B43" s="23" t="s">
        <v>92</v>
      </c>
      <c r="C43" s="18" t="s">
        <v>43</v>
      </c>
      <c r="D43" s="67">
        <v>2</v>
      </c>
      <c r="E43" s="67">
        <v>1</v>
      </c>
      <c r="F43" s="24">
        <v>1100.682</v>
      </c>
      <c r="G43" s="15">
        <f t="shared" si="0"/>
        <v>313.7</v>
      </c>
      <c r="H43" s="15">
        <f t="shared" si="1"/>
        <v>1100.682</v>
      </c>
      <c r="I43" s="15">
        <v>313.7</v>
      </c>
      <c r="J43" s="15">
        <f t="shared" si="2"/>
        <v>-786.98199999999997</v>
      </c>
      <c r="K43" s="24" t="s">
        <v>107</v>
      </c>
      <c r="L43" s="16"/>
      <c r="M43" s="15"/>
      <c r="N43" s="16"/>
      <c r="O43" s="17"/>
      <c r="P43" s="16"/>
      <c r="Q43" s="16"/>
      <c r="R43" s="16"/>
      <c r="S43" s="16"/>
    </row>
    <row r="44" spans="1:19" ht="33.75" x14ac:dyDescent="0.2">
      <c r="A44" s="55" t="s">
        <v>135</v>
      </c>
      <c r="B44" s="23" t="s">
        <v>93</v>
      </c>
      <c r="C44" s="18" t="s">
        <v>43</v>
      </c>
      <c r="D44" s="67">
        <v>700</v>
      </c>
      <c r="E44" s="67">
        <f t="shared" si="4"/>
        <v>700</v>
      </c>
      <c r="F44" s="24">
        <v>22601.415000000001</v>
      </c>
      <c r="G44" s="15">
        <f t="shared" si="0"/>
        <v>31651.200000000001</v>
      </c>
      <c r="H44" s="15">
        <f t="shared" si="1"/>
        <v>22601.415000000001</v>
      </c>
      <c r="I44" s="15">
        <v>31651.200000000001</v>
      </c>
      <c r="J44" s="15">
        <f t="shared" si="2"/>
        <v>9049.7849999999999</v>
      </c>
      <c r="K44" s="25"/>
      <c r="L44" s="16"/>
      <c r="M44" s="15"/>
      <c r="N44" s="16"/>
      <c r="O44" s="17"/>
      <c r="P44" s="16"/>
      <c r="Q44" s="16"/>
      <c r="R44" s="16"/>
      <c r="S44" s="16"/>
    </row>
    <row r="45" spans="1:19" s="90" customFormat="1" ht="45" x14ac:dyDescent="0.2">
      <c r="A45" s="56" t="s">
        <v>136</v>
      </c>
      <c r="B45" s="87" t="s">
        <v>94</v>
      </c>
      <c r="C45" s="18" t="s">
        <v>43</v>
      </c>
      <c r="D45" s="88">
        <v>108.7</v>
      </c>
      <c r="E45" s="67">
        <f t="shared" si="4"/>
        <v>108.7</v>
      </c>
      <c r="F45" s="89">
        <v>2174.5340000000001</v>
      </c>
      <c r="G45" s="15">
        <f t="shared" si="0"/>
        <v>1629.4</v>
      </c>
      <c r="H45" s="61">
        <f t="shared" si="1"/>
        <v>2174.5340000000001</v>
      </c>
      <c r="I45" s="61">
        <v>1629.4</v>
      </c>
      <c r="J45" s="61">
        <f t="shared" si="2"/>
        <v>-545.13400000000001</v>
      </c>
      <c r="K45" s="24" t="s">
        <v>107</v>
      </c>
      <c r="L45" s="31"/>
      <c r="M45" s="61"/>
      <c r="N45" s="31"/>
      <c r="O45" s="32"/>
      <c r="P45" s="31"/>
      <c r="Q45" s="31"/>
      <c r="R45" s="31"/>
      <c r="S45" s="31"/>
    </row>
    <row r="46" spans="1:19" ht="22.5" x14ac:dyDescent="0.2">
      <c r="A46" s="41" t="s">
        <v>137</v>
      </c>
      <c r="B46" s="23" t="s">
        <v>95</v>
      </c>
      <c r="C46" s="18" t="s">
        <v>43</v>
      </c>
      <c r="D46" s="67">
        <v>159</v>
      </c>
      <c r="E46" s="67">
        <f t="shared" si="4"/>
        <v>159</v>
      </c>
      <c r="F46" s="24">
        <v>1025.828</v>
      </c>
      <c r="G46" s="15">
        <f t="shared" si="0"/>
        <v>1413.2</v>
      </c>
      <c r="H46" s="15">
        <f t="shared" si="1"/>
        <v>1025.828</v>
      </c>
      <c r="I46" s="15">
        <v>1413.2</v>
      </c>
      <c r="J46" s="15">
        <f t="shared" si="2"/>
        <v>387.37200000000007</v>
      </c>
      <c r="K46" s="24"/>
      <c r="L46" s="16"/>
      <c r="M46" s="15"/>
      <c r="N46" s="16"/>
      <c r="O46" s="17"/>
      <c r="P46" s="16"/>
      <c r="Q46" s="16"/>
      <c r="R46" s="16"/>
      <c r="S46" s="16"/>
    </row>
    <row r="47" spans="1:19" ht="33.75" x14ac:dyDescent="0.2">
      <c r="A47" s="41" t="s">
        <v>138</v>
      </c>
      <c r="B47" s="23" t="s">
        <v>96</v>
      </c>
      <c r="C47" s="18" t="s">
        <v>43</v>
      </c>
      <c r="D47" s="67">
        <v>379</v>
      </c>
      <c r="E47" s="67">
        <f t="shared" si="4"/>
        <v>379</v>
      </c>
      <c r="F47" s="24">
        <v>4473</v>
      </c>
      <c r="G47" s="15">
        <f t="shared" si="0"/>
        <v>4473</v>
      </c>
      <c r="H47" s="15">
        <f t="shared" si="1"/>
        <v>4473</v>
      </c>
      <c r="I47" s="15">
        <v>4473</v>
      </c>
      <c r="J47" s="15">
        <f t="shared" si="2"/>
        <v>0</v>
      </c>
      <c r="K47" s="24"/>
      <c r="L47" s="16"/>
      <c r="M47" s="15"/>
      <c r="N47" s="16"/>
      <c r="O47" s="17"/>
      <c r="P47" s="16"/>
      <c r="Q47" s="16"/>
      <c r="R47" s="16"/>
      <c r="S47" s="16"/>
    </row>
    <row r="48" spans="1:19" ht="33.75" x14ac:dyDescent="0.2">
      <c r="A48" s="41" t="s">
        <v>139</v>
      </c>
      <c r="B48" s="23" t="s">
        <v>97</v>
      </c>
      <c r="C48" s="18" t="s">
        <v>43</v>
      </c>
      <c r="D48" s="67">
        <v>19</v>
      </c>
      <c r="E48" s="67">
        <v>13</v>
      </c>
      <c r="F48" s="24">
        <v>8516.2999999999993</v>
      </c>
      <c r="G48" s="15">
        <f t="shared" si="0"/>
        <v>5826.9</v>
      </c>
      <c r="H48" s="15">
        <f t="shared" si="1"/>
        <v>8516.2999999999993</v>
      </c>
      <c r="I48" s="15">
        <v>5826.9</v>
      </c>
      <c r="J48" s="15">
        <f t="shared" si="2"/>
        <v>-2689.3999999999996</v>
      </c>
      <c r="K48" s="24" t="s">
        <v>107</v>
      </c>
      <c r="L48" s="42"/>
      <c r="M48" s="65"/>
      <c r="N48" s="42"/>
      <c r="O48" s="42"/>
      <c r="P48" s="42"/>
      <c r="Q48" s="42"/>
      <c r="R48" s="42"/>
      <c r="S48" s="42"/>
    </row>
    <row r="49" spans="1:19" x14ac:dyDescent="0.2">
      <c r="A49" s="41"/>
      <c r="B49" s="10" t="s">
        <v>99</v>
      </c>
      <c r="C49" s="18" t="s">
        <v>43</v>
      </c>
      <c r="D49" s="67"/>
      <c r="E49" s="43"/>
      <c r="F49" s="24"/>
      <c r="G49" s="65"/>
      <c r="H49" s="15"/>
      <c r="I49" s="15"/>
      <c r="J49" s="15"/>
      <c r="K49" s="42"/>
      <c r="L49" s="42"/>
      <c r="M49" s="65"/>
      <c r="N49" s="42"/>
      <c r="O49" s="44"/>
      <c r="P49" s="42"/>
      <c r="Q49" s="42"/>
      <c r="R49" s="42"/>
      <c r="S49" s="42"/>
    </row>
    <row r="50" spans="1:19" ht="45" x14ac:dyDescent="0.2">
      <c r="A50" s="41" t="s">
        <v>140</v>
      </c>
      <c r="B50" s="23" t="s">
        <v>73</v>
      </c>
      <c r="C50" s="18" t="s">
        <v>43</v>
      </c>
      <c r="D50" s="46">
        <v>1</v>
      </c>
      <c r="E50" s="67">
        <v>1</v>
      </c>
      <c r="F50" s="15">
        <v>66077.7</v>
      </c>
      <c r="G50" s="25">
        <f>I50</f>
        <v>65178.9</v>
      </c>
      <c r="H50" s="15">
        <f t="shared" si="1"/>
        <v>66077.7</v>
      </c>
      <c r="I50" s="15">
        <v>65178.9</v>
      </c>
      <c r="J50" s="15">
        <f t="shared" ref="J50" si="5">I50-H50</f>
        <v>-898.79999999999563</v>
      </c>
      <c r="K50" s="24" t="s">
        <v>107</v>
      </c>
      <c r="L50" s="42"/>
      <c r="M50" s="65"/>
      <c r="N50" s="42"/>
      <c r="O50" s="44"/>
      <c r="P50" s="42"/>
      <c r="Q50" s="42"/>
      <c r="R50" s="42"/>
      <c r="S50" s="42"/>
    </row>
    <row r="51" spans="1:19" x14ac:dyDescent="0.2">
      <c r="A51" s="41"/>
      <c r="B51" s="45" t="s">
        <v>52</v>
      </c>
      <c r="C51" s="18"/>
      <c r="D51" s="46"/>
      <c r="E51" s="43"/>
      <c r="F51" s="15"/>
      <c r="G51" s="65"/>
      <c r="H51" s="15"/>
      <c r="I51" s="15"/>
      <c r="J51" s="15"/>
      <c r="K51" s="42"/>
      <c r="L51" s="42"/>
      <c r="M51" s="65"/>
      <c r="N51" s="42"/>
      <c r="O51" s="44"/>
      <c r="P51" s="42"/>
      <c r="Q51" s="42"/>
      <c r="R51" s="42"/>
      <c r="S51" s="42"/>
    </row>
    <row r="52" spans="1:19" ht="22.5" x14ac:dyDescent="0.2">
      <c r="A52" s="41" t="s">
        <v>141</v>
      </c>
      <c r="B52" s="26" t="s">
        <v>74</v>
      </c>
      <c r="C52" s="28" t="s">
        <v>43</v>
      </c>
      <c r="D52" s="67">
        <v>1</v>
      </c>
      <c r="E52" s="46">
        <v>0</v>
      </c>
      <c r="F52" s="24">
        <v>562500</v>
      </c>
      <c r="G52" s="15">
        <f>M52+Q52</f>
        <v>522549.68000000005</v>
      </c>
      <c r="H52" s="15"/>
      <c r="I52" s="16"/>
      <c r="J52" s="15"/>
      <c r="K52" s="24" t="s">
        <v>105</v>
      </c>
      <c r="L52" s="29">
        <v>530446.4</v>
      </c>
      <c r="M52" s="15">
        <v>490485.4</v>
      </c>
      <c r="N52" s="15">
        <f>M52-L52</f>
        <v>-39961</v>
      </c>
      <c r="O52" s="47"/>
      <c r="P52" s="29">
        <v>32053.599999999999</v>
      </c>
      <c r="Q52" s="16">
        <v>32064.28</v>
      </c>
      <c r="R52" s="48"/>
      <c r="S52" s="47"/>
    </row>
    <row r="53" spans="1:19" ht="78.75" x14ac:dyDescent="0.2">
      <c r="A53" s="41" t="s">
        <v>142</v>
      </c>
      <c r="B53" s="27" t="s">
        <v>75</v>
      </c>
      <c r="C53" s="28" t="s">
        <v>42</v>
      </c>
      <c r="D53" s="67">
        <v>910</v>
      </c>
      <c r="E53" s="46">
        <v>0</v>
      </c>
      <c r="F53" s="24">
        <v>100295.2</v>
      </c>
      <c r="G53" s="15">
        <f>M53+Q53</f>
        <v>98095.739999999991</v>
      </c>
      <c r="H53" s="15"/>
      <c r="I53" s="16"/>
      <c r="J53" s="15"/>
      <c r="K53" s="24" t="s">
        <v>109</v>
      </c>
      <c r="L53" s="29">
        <v>68281</v>
      </c>
      <c r="M53" s="15">
        <v>62738.6</v>
      </c>
      <c r="N53" s="15">
        <f t="shared" ref="N53:N58" si="6">M53-L53</f>
        <v>-5542.4000000000015</v>
      </c>
      <c r="O53" s="47"/>
      <c r="P53" s="29">
        <v>32014.2</v>
      </c>
      <c r="Q53" s="16">
        <v>35357.14</v>
      </c>
      <c r="R53" s="48"/>
      <c r="S53" s="47"/>
    </row>
    <row r="54" spans="1:19" ht="22.5" x14ac:dyDescent="0.2">
      <c r="A54" s="41" t="s">
        <v>143</v>
      </c>
      <c r="B54" s="27" t="s">
        <v>76</v>
      </c>
      <c r="C54" s="28" t="s">
        <v>42</v>
      </c>
      <c r="D54" s="67">
        <v>1797.6</v>
      </c>
      <c r="E54" s="46">
        <v>0</v>
      </c>
      <c r="F54" s="24">
        <v>169493.09999999998</v>
      </c>
      <c r="G54" s="15">
        <f t="shared" ref="G54:G58" si="7">M54+Q54</f>
        <v>71880.209999999992</v>
      </c>
      <c r="H54" s="15"/>
      <c r="I54" s="16"/>
      <c r="J54" s="15"/>
      <c r="K54" s="15" t="s">
        <v>105</v>
      </c>
      <c r="L54" s="29">
        <v>115390.9</v>
      </c>
      <c r="M54" s="15">
        <v>7594.5</v>
      </c>
      <c r="N54" s="15">
        <f t="shared" si="6"/>
        <v>-107796.4</v>
      </c>
      <c r="O54" s="47"/>
      <c r="P54" s="29">
        <v>54102.2</v>
      </c>
      <c r="Q54" s="16">
        <v>64285.71</v>
      </c>
      <c r="R54" s="48"/>
      <c r="S54" s="47"/>
    </row>
    <row r="55" spans="1:19" ht="22.5" x14ac:dyDescent="0.2">
      <c r="A55" s="41" t="s">
        <v>144</v>
      </c>
      <c r="B55" s="27" t="s">
        <v>77</v>
      </c>
      <c r="C55" s="28" t="s">
        <v>43</v>
      </c>
      <c r="D55" s="67">
        <v>2</v>
      </c>
      <c r="E55" s="46">
        <v>0</v>
      </c>
      <c r="F55" s="24">
        <v>32973.300000000003</v>
      </c>
      <c r="G55" s="15">
        <f>M55+Q55</f>
        <v>57098.67</v>
      </c>
      <c r="H55" s="15"/>
      <c r="I55" s="16"/>
      <c r="J55" s="15"/>
      <c r="K55" s="15"/>
      <c r="L55" s="29">
        <v>25544.400000000001</v>
      </c>
      <c r="M55" s="15">
        <v>24125.46</v>
      </c>
      <c r="N55" s="15">
        <f t="shared" si="6"/>
        <v>-1418.9400000000023</v>
      </c>
      <c r="O55" s="47"/>
      <c r="P55" s="29">
        <v>7428.9</v>
      </c>
      <c r="Q55" s="16">
        <v>32973.21</v>
      </c>
      <c r="R55" s="48"/>
      <c r="S55" s="47"/>
    </row>
    <row r="56" spans="1:19" ht="22.5" x14ac:dyDescent="0.2">
      <c r="A56" s="41" t="s">
        <v>145</v>
      </c>
      <c r="B56" s="26" t="s">
        <v>78</v>
      </c>
      <c r="C56" s="28" t="s">
        <v>43</v>
      </c>
      <c r="D56" s="67">
        <v>1</v>
      </c>
      <c r="E56" s="46">
        <v>0</v>
      </c>
      <c r="F56" s="24">
        <v>8928.6</v>
      </c>
      <c r="G56" s="15">
        <f t="shared" si="7"/>
        <v>121084.2</v>
      </c>
      <c r="H56" s="15"/>
      <c r="I56" s="16"/>
      <c r="J56" s="15"/>
      <c r="K56" s="24"/>
      <c r="L56" s="29">
        <v>5357.1</v>
      </c>
      <c r="M56" s="15">
        <v>121084.2</v>
      </c>
      <c r="N56" s="15">
        <f t="shared" si="6"/>
        <v>115727.09999999999</v>
      </c>
      <c r="O56" s="47"/>
      <c r="P56" s="29">
        <v>3571.5</v>
      </c>
      <c r="Q56" s="15">
        <v>0</v>
      </c>
      <c r="R56" s="48"/>
      <c r="S56" s="47"/>
    </row>
    <row r="57" spans="1:19" ht="22.5" x14ac:dyDescent="0.2">
      <c r="A57" s="41" t="s">
        <v>146</v>
      </c>
      <c r="B57" s="26" t="s">
        <v>79</v>
      </c>
      <c r="C57" s="28" t="s">
        <v>43</v>
      </c>
      <c r="D57" s="67">
        <v>2</v>
      </c>
      <c r="E57" s="46">
        <v>0</v>
      </c>
      <c r="F57" s="24">
        <v>20781.900000000001</v>
      </c>
      <c r="G57" s="15">
        <f t="shared" si="7"/>
        <v>20781.91</v>
      </c>
      <c r="H57" s="15"/>
      <c r="I57" s="16"/>
      <c r="J57" s="15"/>
      <c r="K57" s="15"/>
      <c r="L57" s="29">
        <v>3571.4</v>
      </c>
      <c r="M57" s="15">
        <v>3571.43</v>
      </c>
      <c r="N57" s="15">
        <f t="shared" si="6"/>
        <v>2.9999999999745341E-2</v>
      </c>
      <c r="O57" s="47"/>
      <c r="P57" s="29">
        <v>17210.5</v>
      </c>
      <c r="Q57" s="15">
        <v>17210.48</v>
      </c>
      <c r="R57" s="48"/>
      <c r="S57" s="47"/>
    </row>
    <row r="58" spans="1:19" ht="33.75" x14ac:dyDescent="0.2">
      <c r="A58" s="41" t="s">
        <v>147</v>
      </c>
      <c r="B58" s="26" t="s">
        <v>80</v>
      </c>
      <c r="C58" s="28" t="s">
        <v>43</v>
      </c>
      <c r="D58" s="67">
        <v>1</v>
      </c>
      <c r="E58" s="46">
        <v>0</v>
      </c>
      <c r="F58" s="24">
        <v>52360</v>
      </c>
      <c r="G58" s="15">
        <f t="shared" si="7"/>
        <v>52360</v>
      </c>
      <c r="H58" s="15"/>
      <c r="I58" s="16"/>
      <c r="J58" s="15"/>
      <c r="K58" s="15"/>
      <c r="L58" s="29">
        <v>31240</v>
      </c>
      <c r="M58" s="15">
        <v>31240</v>
      </c>
      <c r="N58" s="15">
        <f t="shared" si="6"/>
        <v>0</v>
      </c>
      <c r="O58" s="47"/>
      <c r="P58" s="29">
        <v>21120</v>
      </c>
      <c r="Q58" s="16">
        <v>21120</v>
      </c>
      <c r="R58" s="48"/>
      <c r="S58" s="47"/>
    </row>
    <row r="59" spans="1:19" s="91" customFormat="1" ht="21" x14ac:dyDescent="0.2">
      <c r="A59" s="68"/>
      <c r="B59" s="42" t="s">
        <v>44</v>
      </c>
      <c r="C59" s="49" t="s">
        <v>45</v>
      </c>
      <c r="D59" s="50" t="s">
        <v>46</v>
      </c>
      <c r="E59" s="50" t="s">
        <v>46</v>
      </c>
      <c r="F59" s="69">
        <f>F24+F25+F26+F27+F28+F30+F31+F32+F33+F34+F35+F36+F37+F38+F39+F40+F41+F42+F43+F44+F45+F47+F52+F53+F54+F55+F56+F57+F58+F48+F50+F46</f>
        <v>1414227.719</v>
      </c>
      <c r="G59" s="69">
        <f>G24+G25+G26+G27+G28+G30+G31+G32+G33+G34+G35+G36+G37+G38+G39+G40+G41+G42+G43+G44+G45+G47+G52+G53+G54+G55+G56+G57+G58+G48+G50+G46</f>
        <v>1389309.1099999996</v>
      </c>
      <c r="H59" s="69">
        <f>H24+H25+H26+H27+H28+H30+H31+H32+H33+H34+H35+H36+H37+H38+H39+H40+H41+H42+H43+H44+H45+H47+H52+H53+H54+H55+H56+H57+H58+H48+H50+H46</f>
        <v>466895.61899999995</v>
      </c>
      <c r="I59" s="69">
        <f>I24+I25+I26+I27+I28+I30+I31+I32+I33+I34+I35+I36+I37+I38+I39+I40+I41+I42+I43+I44+I45+I47+I52+I53+I54+I55+I56+I57+I58+I48+I50+I46</f>
        <v>445458.70000000013</v>
      </c>
      <c r="J59" s="69">
        <f>J24+J25+J26+J27+J28+J30+J31+J32+J33+J34+J35+J36+J37+J38+J39+J40+J41+J42+J43+J44+J45+J47+J52+J53+J54+J55+J56+J57+J58+J48+J50+J46</f>
        <v>-21436.918999999991</v>
      </c>
      <c r="K59" s="69"/>
      <c r="L59" s="69">
        <f>L24+L25+L26+L27+L28+L30+L31+L32+L33+L34+L35+L36+L37+L38+L39+L40+L41+L42+L43+L44+L45+L47+L52+L53+L54+L55+L56+L57+L58+L48+L50+L46</f>
        <v>779831.20000000007</v>
      </c>
      <c r="M59" s="69">
        <f>M24+M25+M26+M27+M28+M30+M31+M32+M33+M34+M35+M36+M37+M38+M39+M40+M41+M42+M43+M44+M45+M47+M52+M53+M54+M55+M56+M57+M58+M48+M50+M46</f>
        <v>740839.59</v>
      </c>
      <c r="N59" s="69">
        <f>N24+N25+N26+N27+N28+N30+N31+N32+N33+N34+N35+N36+N37+N38+N39+N40+N41+N42+N43+N44+N45+N47+N52+N53+N54+N55+N56+N57+N58+N48+N50+N46</f>
        <v>-38991.61</v>
      </c>
      <c r="O59" s="69"/>
      <c r="P59" s="69">
        <f>P24+P25+P26+P27+P28+P30+P31+P32+P33+P34+P35+P36+P37+P38+P39+P40+P41+P42+P43+P44+P45+P47+P52+P53+P54+P55+P56+P57+P58+P48+P50+P46</f>
        <v>167500.9</v>
      </c>
      <c r="Q59" s="69">
        <f>Q24+Q25+Q26+Q27+Q28+Q30+Q31+Q32+Q33+Q34+Q35+Q36+Q37+Q38+Q39+Q40+Q41+Q42+Q43+Q44+Q45+Q47+Q52+Q53+Q54+Q55+Q56+Q57+Q58+Q48+Q50+Q46</f>
        <v>203010.82</v>
      </c>
      <c r="R59" s="69"/>
      <c r="S59" s="69"/>
    </row>
    <row r="60" spans="1:19" x14ac:dyDescent="0.2">
      <c r="A60" s="41" t="s">
        <v>103</v>
      </c>
      <c r="B60" s="10" t="s">
        <v>47</v>
      </c>
      <c r="C60" s="18"/>
      <c r="D60" s="46"/>
      <c r="E60" s="46"/>
      <c r="F60" s="18"/>
      <c r="G60" s="15"/>
      <c r="H60" s="18"/>
      <c r="I60" s="18"/>
      <c r="J60" s="18"/>
      <c r="K60" s="18"/>
      <c r="L60" s="19"/>
      <c r="M60" s="17"/>
      <c r="N60" s="19"/>
      <c r="O60" s="19"/>
      <c r="P60" s="19"/>
      <c r="Q60" s="19"/>
      <c r="R60" s="19"/>
      <c r="S60" s="19"/>
    </row>
    <row r="61" spans="1:19" x14ac:dyDescent="0.2">
      <c r="A61" s="41"/>
      <c r="B61" s="38" t="s">
        <v>57</v>
      </c>
      <c r="C61" s="39"/>
      <c r="D61" s="40"/>
      <c r="E61" s="40"/>
      <c r="F61" s="15"/>
      <c r="G61" s="15"/>
      <c r="H61" s="15"/>
      <c r="I61" s="18"/>
      <c r="J61" s="15"/>
      <c r="K61" s="18"/>
      <c r="L61" s="18"/>
      <c r="M61" s="15"/>
      <c r="N61" s="18"/>
      <c r="O61" s="18"/>
      <c r="P61" s="18"/>
      <c r="Q61" s="18"/>
      <c r="R61" s="18"/>
      <c r="S61" s="18"/>
    </row>
    <row r="62" spans="1:19" ht="45" x14ac:dyDescent="0.2">
      <c r="A62" s="41" t="s">
        <v>148</v>
      </c>
      <c r="B62" s="92" t="s">
        <v>81</v>
      </c>
      <c r="C62" s="15" t="s">
        <v>42</v>
      </c>
      <c r="D62" s="46">
        <v>2069</v>
      </c>
      <c r="E62" s="46">
        <v>0</v>
      </c>
      <c r="F62" s="24">
        <v>6100</v>
      </c>
      <c r="G62" s="15">
        <f t="shared" ref="G62:G64" si="8">I62+M62+Q62</f>
        <v>0</v>
      </c>
      <c r="H62" s="24">
        <f>F62</f>
        <v>6100</v>
      </c>
      <c r="I62" s="15">
        <v>0</v>
      </c>
      <c r="J62" s="16">
        <f>I62-H62</f>
        <v>-6100</v>
      </c>
      <c r="K62" s="16" t="s">
        <v>105</v>
      </c>
      <c r="L62" s="18"/>
      <c r="M62" s="15"/>
      <c r="N62" s="18"/>
      <c r="O62" s="18"/>
      <c r="P62" s="18"/>
      <c r="Q62" s="18"/>
      <c r="R62" s="18"/>
      <c r="S62" s="18"/>
    </row>
    <row r="63" spans="1:19" x14ac:dyDescent="0.2">
      <c r="A63" s="41"/>
      <c r="B63" s="38" t="s">
        <v>58</v>
      </c>
      <c r="C63" s="38"/>
      <c r="D63" s="51"/>
      <c r="E63" s="46"/>
      <c r="F63" s="15"/>
      <c r="G63" s="15"/>
      <c r="H63" s="24"/>
      <c r="I63" s="16"/>
      <c r="J63" s="16"/>
      <c r="K63" s="16"/>
      <c r="L63" s="18"/>
      <c r="M63" s="15"/>
      <c r="N63" s="18"/>
      <c r="O63" s="18"/>
      <c r="P63" s="18"/>
      <c r="Q63" s="18"/>
      <c r="R63" s="18"/>
      <c r="S63" s="18"/>
    </row>
    <row r="64" spans="1:19" ht="45" x14ac:dyDescent="0.2">
      <c r="A64" s="41" t="s">
        <v>149</v>
      </c>
      <c r="B64" s="92" t="s">
        <v>82</v>
      </c>
      <c r="C64" s="24" t="s">
        <v>83</v>
      </c>
      <c r="D64" s="67">
        <v>1200</v>
      </c>
      <c r="E64" s="46">
        <v>0</v>
      </c>
      <c r="F64" s="15">
        <v>174283.6</v>
      </c>
      <c r="G64" s="15">
        <f t="shared" si="8"/>
        <v>165569.79999999999</v>
      </c>
      <c r="H64" s="24">
        <f t="shared" ref="H64:H68" si="9">F64</f>
        <v>174283.6</v>
      </c>
      <c r="I64" s="15">
        <v>165569.79999999999</v>
      </c>
      <c r="J64" s="16">
        <f t="shared" ref="J64:J68" si="10">I64-H64</f>
        <v>-8713.8000000000175</v>
      </c>
      <c r="K64" s="16" t="s">
        <v>105</v>
      </c>
      <c r="L64" s="18"/>
      <c r="M64" s="15"/>
      <c r="N64" s="18"/>
      <c r="O64" s="18"/>
      <c r="P64" s="18"/>
      <c r="Q64" s="18"/>
      <c r="R64" s="18"/>
      <c r="S64" s="18"/>
    </row>
    <row r="65" spans="1:19" ht="56.25" x14ac:dyDescent="0.2">
      <c r="A65" s="41" t="s">
        <v>150</v>
      </c>
      <c r="B65" s="92" t="s">
        <v>100</v>
      </c>
      <c r="C65" s="18" t="s">
        <v>43</v>
      </c>
      <c r="D65" s="46">
        <v>1</v>
      </c>
      <c r="E65" s="46">
        <v>1</v>
      </c>
      <c r="F65" s="15">
        <v>11890</v>
      </c>
      <c r="G65" s="15">
        <f>I65</f>
        <v>11890</v>
      </c>
      <c r="H65" s="24">
        <f t="shared" si="9"/>
        <v>11890</v>
      </c>
      <c r="I65" s="16">
        <v>11890</v>
      </c>
      <c r="J65" s="15">
        <f t="shared" si="10"/>
        <v>0</v>
      </c>
      <c r="K65" s="16"/>
      <c r="L65" s="18"/>
      <c r="M65" s="15"/>
      <c r="N65" s="18"/>
      <c r="O65" s="18"/>
      <c r="P65" s="18"/>
      <c r="Q65" s="18"/>
      <c r="R65" s="18"/>
      <c r="S65" s="18"/>
    </row>
    <row r="66" spans="1:19" x14ac:dyDescent="0.2">
      <c r="A66" s="55"/>
      <c r="B66" s="38" t="s">
        <v>99</v>
      </c>
      <c r="C66" s="18"/>
      <c r="D66" s="46"/>
      <c r="E66" s="46"/>
      <c r="F66" s="15"/>
      <c r="G66" s="15"/>
      <c r="H66" s="24"/>
      <c r="I66" s="16"/>
      <c r="J66" s="16"/>
      <c r="K66" s="16"/>
      <c r="L66" s="18"/>
      <c r="M66" s="15"/>
      <c r="N66" s="18"/>
      <c r="O66" s="18"/>
      <c r="P66" s="18"/>
      <c r="Q66" s="18"/>
      <c r="R66" s="18"/>
      <c r="S66" s="18"/>
    </row>
    <row r="67" spans="1:19" ht="45" x14ac:dyDescent="0.2">
      <c r="A67" s="55" t="s">
        <v>151</v>
      </c>
      <c r="B67" s="23" t="s">
        <v>73</v>
      </c>
      <c r="C67" s="18" t="s">
        <v>43</v>
      </c>
      <c r="D67" s="46">
        <v>1</v>
      </c>
      <c r="E67" s="46">
        <v>1</v>
      </c>
      <c r="F67" s="15">
        <v>66077.7</v>
      </c>
      <c r="G67" s="15">
        <f>I67</f>
        <v>65178.9</v>
      </c>
      <c r="H67" s="24">
        <f t="shared" si="9"/>
        <v>66077.7</v>
      </c>
      <c r="I67" s="16">
        <v>65178.9</v>
      </c>
      <c r="J67" s="16">
        <f t="shared" si="10"/>
        <v>-898.79999999999563</v>
      </c>
      <c r="K67" s="24" t="s">
        <v>160</v>
      </c>
      <c r="L67" s="19"/>
      <c r="M67" s="17"/>
      <c r="N67" s="19"/>
      <c r="O67" s="19"/>
      <c r="P67" s="19"/>
      <c r="Q67" s="19"/>
      <c r="R67" s="19"/>
      <c r="S67" s="19"/>
    </row>
    <row r="68" spans="1:19" ht="33.75" x14ac:dyDescent="0.2">
      <c r="A68" s="52" t="s">
        <v>152</v>
      </c>
      <c r="B68" s="92" t="s">
        <v>101</v>
      </c>
      <c r="C68" s="18" t="s">
        <v>98</v>
      </c>
      <c r="D68" s="46">
        <v>20</v>
      </c>
      <c r="E68" s="46">
        <v>20</v>
      </c>
      <c r="F68" s="15">
        <v>4037</v>
      </c>
      <c r="G68" s="15">
        <f>I68+M68+Q68</f>
        <v>4037</v>
      </c>
      <c r="H68" s="24">
        <f t="shared" si="9"/>
        <v>4037</v>
      </c>
      <c r="I68" s="16">
        <v>4037</v>
      </c>
      <c r="J68" s="15">
        <f t="shared" si="10"/>
        <v>0</v>
      </c>
      <c r="K68" s="18"/>
      <c r="L68" s="11"/>
      <c r="M68" s="15"/>
      <c r="N68" s="15"/>
      <c r="O68" s="30"/>
      <c r="P68" s="11"/>
      <c r="Q68" s="18"/>
      <c r="R68" s="48"/>
      <c r="S68" s="30"/>
    </row>
    <row r="69" spans="1:19" x14ac:dyDescent="0.2">
      <c r="A69" s="52"/>
      <c r="B69" s="45" t="s">
        <v>52</v>
      </c>
      <c r="C69" s="18"/>
      <c r="D69" s="46"/>
      <c r="E69" s="46"/>
      <c r="F69" s="15"/>
      <c r="G69" s="15"/>
      <c r="H69" s="11"/>
      <c r="I69" s="16"/>
      <c r="J69" s="16"/>
      <c r="K69" s="18"/>
      <c r="L69" s="11"/>
      <c r="M69" s="15"/>
      <c r="N69" s="15"/>
      <c r="O69" s="30"/>
      <c r="P69" s="11"/>
      <c r="Q69" s="18"/>
      <c r="R69" s="48"/>
      <c r="S69" s="30"/>
    </row>
    <row r="70" spans="1:19" ht="22.5" x14ac:dyDescent="0.2">
      <c r="A70" s="52" t="s">
        <v>153</v>
      </c>
      <c r="B70" s="23" t="s">
        <v>79</v>
      </c>
      <c r="C70" s="66" t="s">
        <v>43</v>
      </c>
      <c r="D70" s="67">
        <v>3</v>
      </c>
      <c r="E70" s="46">
        <v>3</v>
      </c>
      <c r="F70" s="15">
        <v>50525.1</v>
      </c>
      <c r="G70" s="15">
        <v>50525.1</v>
      </c>
      <c r="H70" s="11"/>
      <c r="I70" s="16"/>
      <c r="J70" s="16"/>
      <c r="K70" s="18"/>
      <c r="L70" s="24">
        <v>8478.1</v>
      </c>
      <c r="M70" s="15">
        <v>40983</v>
      </c>
      <c r="N70" s="15">
        <v>32504.799999999999</v>
      </c>
      <c r="O70" s="30"/>
      <c r="P70" s="24">
        <v>42047</v>
      </c>
      <c r="Q70" s="15">
        <v>9542.2000000000007</v>
      </c>
      <c r="R70" s="48"/>
      <c r="S70" s="30"/>
    </row>
    <row r="71" spans="1:19" ht="33.75" x14ac:dyDescent="0.2">
      <c r="A71" s="52" t="s">
        <v>154</v>
      </c>
      <c r="B71" s="23" t="s">
        <v>80</v>
      </c>
      <c r="C71" s="66" t="s">
        <v>43</v>
      </c>
      <c r="D71" s="67">
        <v>1</v>
      </c>
      <c r="E71" s="46">
        <v>0</v>
      </c>
      <c r="F71" s="24">
        <v>52360</v>
      </c>
      <c r="G71" s="15">
        <f t="shared" ref="G71:G74" si="11">M71+Q71</f>
        <v>52360</v>
      </c>
      <c r="H71" s="11"/>
      <c r="I71" s="16"/>
      <c r="J71" s="16"/>
      <c r="K71" s="18"/>
      <c r="L71" s="29">
        <v>31240</v>
      </c>
      <c r="M71" s="15">
        <v>31240</v>
      </c>
      <c r="N71" s="15">
        <f t="shared" ref="N71:N74" si="12">M71-L71</f>
        <v>0</v>
      </c>
      <c r="O71" s="30"/>
      <c r="P71" s="29">
        <v>21120</v>
      </c>
      <c r="Q71" s="15">
        <v>21120</v>
      </c>
      <c r="R71" s="48"/>
      <c r="S71" s="30"/>
    </row>
    <row r="72" spans="1:19" ht="78.75" x14ac:dyDescent="0.2">
      <c r="A72" s="52" t="s">
        <v>155</v>
      </c>
      <c r="B72" s="23" t="s">
        <v>78</v>
      </c>
      <c r="C72" s="66" t="s">
        <v>43</v>
      </c>
      <c r="D72" s="67">
        <v>1</v>
      </c>
      <c r="E72" s="46">
        <v>0</v>
      </c>
      <c r="F72" s="15">
        <v>8928.6</v>
      </c>
      <c r="G72" s="15">
        <f t="shared" si="11"/>
        <v>0</v>
      </c>
      <c r="H72" s="11"/>
      <c r="I72" s="16"/>
      <c r="J72" s="16"/>
      <c r="K72" s="24" t="s">
        <v>110</v>
      </c>
      <c r="L72" s="24">
        <v>5357.1</v>
      </c>
      <c r="M72" s="15">
        <v>0</v>
      </c>
      <c r="N72" s="15">
        <f t="shared" si="12"/>
        <v>-5357.1</v>
      </c>
      <c r="O72" s="30"/>
      <c r="P72" s="24">
        <v>3571.5</v>
      </c>
      <c r="Q72" s="15">
        <v>0</v>
      </c>
      <c r="R72" s="48"/>
      <c r="S72" s="30"/>
    </row>
    <row r="73" spans="1:19" ht="56.25" x14ac:dyDescent="0.2">
      <c r="A73" s="52" t="s">
        <v>156</v>
      </c>
      <c r="B73" s="30" t="s">
        <v>102</v>
      </c>
      <c r="C73" s="66" t="s">
        <v>42</v>
      </c>
      <c r="D73" s="67">
        <v>1259.5</v>
      </c>
      <c r="E73" s="46">
        <v>0</v>
      </c>
      <c r="F73" s="15">
        <v>76784.899999999994</v>
      </c>
      <c r="G73" s="15">
        <f t="shared" si="11"/>
        <v>83643.86</v>
      </c>
      <c r="H73" s="11"/>
      <c r="I73" s="16"/>
      <c r="J73" s="16"/>
      <c r="K73" s="18"/>
      <c r="L73" s="24">
        <v>63017.4</v>
      </c>
      <c r="M73" s="15">
        <v>55429.58</v>
      </c>
      <c r="N73" s="15">
        <f t="shared" si="12"/>
        <v>-7587.82</v>
      </c>
      <c r="O73" s="30"/>
      <c r="P73" s="24">
        <v>13767.5</v>
      </c>
      <c r="Q73" s="15">
        <v>28214.28</v>
      </c>
      <c r="R73" s="48"/>
      <c r="S73" s="30"/>
    </row>
    <row r="74" spans="1:19" ht="67.5" x14ac:dyDescent="0.2">
      <c r="A74" s="52" t="s">
        <v>157</v>
      </c>
      <c r="B74" s="30" t="s">
        <v>84</v>
      </c>
      <c r="C74" s="66" t="s">
        <v>42</v>
      </c>
      <c r="D74" s="67">
        <v>907.5</v>
      </c>
      <c r="E74" s="46">
        <v>0</v>
      </c>
      <c r="F74" s="15">
        <v>92956.6</v>
      </c>
      <c r="G74" s="15">
        <f t="shared" si="11"/>
        <v>132927.5</v>
      </c>
      <c r="H74" s="11"/>
      <c r="I74" s="16"/>
      <c r="J74" s="16"/>
      <c r="K74" s="18"/>
      <c r="L74" s="24">
        <v>76289.5</v>
      </c>
      <c r="M74" s="15">
        <v>89713.22</v>
      </c>
      <c r="N74" s="15">
        <f t="shared" si="12"/>
        <v>13423.720000000001</v>
      </c>
      <c r="O74" s="30"/>
      <c r="P74" s="24">
        <v>16667.099999999999</v>
      </c>
      <c r="Q74" s="15">
        <v>43214.28</v>
      </c>
      <c r="R74" s="48"/>
      <c r="S74" s="30"/>
    </row>
    <row r="75" spans="1:19" s="91" customFormat="1" ht="22.5" x14ac:dyDescent="0.2">
      <c r="A75" s="70"/>
      <c r="B75" s="38" t="s">
        <v>85</v>
      </c>
      <c r="C75" s="71" t="s">
        <v>86</v>
      </c>
      <c r="D75" s="93" t="s">
        <v>46</v>
      </c>
      <c r="E75" s="72">
        <v>0</v>
      </c>
      <c r="F75" s="79">
        <f>F62+F68+F71+F72+F73+F74+F64+F65+F67+F70</f>
        <v>543943.5</v>
      </c>
      <c r="G75" s="79">
        <f>G62+G68+G71+G72+G73+G74+G64+G65+G67+G70</f>
        <v>566132.16</v>
      </c>
      <c r="H75" s="79">
        <f>H62+H68+H71+H72+H73+H74+H64+H65+H67+H70</f>
        <v>262388.3</v>
      </c>
      <c r="I75" s="79">
        <f>I62+I68+I71+I72+I73+I74+I64+I65+I67+I70</f>
        <v>246675.69999999998</v>
      </c>
      <c r="J75" s="79">
        <f>J62+J68+J71+J72+J73+J74+J64+J65+J67+J70</f>
        <v>-15712.600000000013</v>
      </c>
      <c r="K75" s="79"/>
      <c r="L75" s="79">
        <f>L62+L68+L71+L72+L73+L74+L64+L65+L67+L70</f>
        <v>184382.1</v>
      </c>
      <c r="M75" s="79">
        <f>M62+M68+M71+M72+M73+M74+M64+M65+M67+M70</f>
        <v>217365.8</v>
      </c>
      <c r="N75" s="79">
        <f>N62+N68+N71+N72+N73+N74+N64+N65+N67+N70</f>
        <v>32983.599999999999</v>
      </c>
      <c r="O75" s="79"/>
      <c r="P75" s="79">
        <f>P62+P68+P71+P72+P73+P74+P64+P65+P67+P70</f>
        <v>97173.1</v>
      </c>
      <c r="Q75" s="79">
        <f>Q62+Q68+Q71+Q72+Q73+Q74+Q64+Q65+Q67+Q70</f>
        <v>102090.76</v>
      </c>
      <c r="R75" s="79"/>
      <c r="S75" s="73"/>
    </row>
    <row r="76" spans="1:19" s="94" customFormat="1" x14ac:dyDescent="0.2">
      <c r="A76" s="57" t="s">
        <v>104</v>
      </c>
      <c r="B76" s="105" t="s">
        <v>48</v>
      </c>
      <c r="C76" s="106"/>
      <c r="D76" s="106"/>
      <c r="E76" s="106"/>
      <c r="F76" s="106"/>
      <c r="G76" s="106"/>
      <c r="H76" s="106"/>
      <c r="I76" s="106"/>
      <c r="J76" s="107"/>
      <c r="K76" s="20"/>
      <c r="L76" s="21"/>
      <c r="M76" s="100"/>
      <c r="N76" s="20"/>
      <c r="O76" s="20"/>
      <c r="P76" s="21"/>
      <c r="Q76" s="20"/>
      <c r="R76" s="20"/>
      <c r="S76" s="20"/>
    </row>
    <row r="77" spans="1:19" s="76" customFormat="1" ht="33.75" x14ac:dyDescent="0.15">
      <c r="A77" s="55" t="s">
        <v>158</v>
      </c>
      <c r="B77" s="23" t="s">
        <v>49</v>
      </c>
      <c r="C77" s="66" t="s">
        <v>43</v>
      </c>
      <c r="D77" s="67">
        <v>1</v>
      </c>
      <c r="E77" s="50">
        <v>1</v>
      </c>
      <c r="F77" s="11">
        <v>217.3</v>
      </c>
      <c r="G77" s="15">
        <f>I77</f>
        <v>217.3</v>
      </c>
      <c r="H77" s="11">
        <v>217.3</v>
      </c>
      <c r="I77" s="18">
        <v>217.3</v>
      </c>
      <c r="J77" s="53">
        <f>I77-H77</f>
        <v>0</v>
      </c>
      <c r="K77" s="18"/>
      <c r="L77" s="22"/>
      <c r="M77" s="62"/>
      <c r="N77" s="22"/>
      <c r="O77" s="22"/>
      <c r="P77" s="22"/>
      <c r="Q77" s="22"/>
      <c r="R77" s="22"/>
      <c r="S77" s="22"/>
    </row>
    <row r="78" spans="1:19" s="76" customFormat="1" ht="21" x14ac:dyDescent="0.15">
      <c r="A78" s="55"/>
      <c r="B78" s="42" t="s">
        <v>50</v>
      </c>
      <c r="C78" s="49" t="s">
        <v>45</v>
      </c>
      <c r="D78" s="50">
        <v>1</v>
      </c>
      <c r="E78" s="50">
        <v>1</v>
      </c>
      <c r="F78" s="53">
        <f>F77</f>
        <v>217.3</v>
      </c>
      <c r="G78" s="62">
        <f>I78</f>
        <v>217.3</v>
      </c>
      <c r="H78" s="75">
        <f>H77</f>
        <v>217.3</v>
      </c>
      <c r="I78" s="22">
        <v>217.3</v>
      </c>
      <c r="J78" s="53">
        <f>I78-H78</f>
        <v>0</v>
      </c>
      <c r="K78" s="22"/>
      <c r="L78" s="22">
        <v>0</v>
      </c>
      <c r="M78" s="62">
        <v>0</v>
      </c>
      <c r="N78" s="22">
        <v>0</v>
      </c>
      <c r="O78" s="22"/>
      <c r="P78" s="22">
        <v>0</v>
      </c>
      <c r="Q78" s="22">
        <v>0</v>
      </c>
      <c r="R78" s="22"/>
      <c r="S78" s="22"/>
    </row>
    <row r="79" spans="1:19" s="76" customFormat="1" ht="21" x14ac:dyDescent="0.15">
      <c r="A79" s="22"/>
      <c r="B79" s="42" t="s">
        <v>87</v>
      </c>
      <c r="C79" s="49" t="s">
        <v>45</v>
      </c>
      <c r="D79" s="50" t="s">
        <v>46</v>
      </c>
      <c r="E79" s="50" t="s">
        <v>46</v>
      </c>
      <c r="F79" s="62">
        <f>F59+F75+F77</f>
        <v>1958388.5190000001</v>
      </c>
      <c r="G79" s="62">
        <f>G59+G75+G77</f>
        <v>1955658.5699999996</v>
      </c>
      <c r="H79" s="62">
        <f>H59+H75+H77</f>
        <v>729501.21900000004</v>
      </c>
      <c r="I79" s="62">
        <f>I59+I75+I77</f>
        <v>692351.70000000019</v>
      </c>
      <c r="J79" s="62">
        <f>J59+J75+J77</f>
        <v>-37149.519</v>
      </c>
      <c r="K79" s="62"/>
      <c r="L79" s="62">
        <f t="shared" ref="L79:Q79" si="13">L59+L75+L77</f>
        <v>964213.3</v>
      </c>
      <c r="M79" s="62">
        <f t="shared" si="13"/>
        <v>958205.3899999999</v>
      </c>
      <c r="N79" s="62">
        <f t="shared" si="13"/>
        <v>-6008.010000000002</v>
      </c>
      <c r="O79" s="62">
        <f t="shared" si="13"/>
        <v>0</v>
      </c>
      <c r="P79" s="62">
        <f t="shared" si="13"/>
        <v>264674</v>
      </c>
      <c r="Q79" s="62">
        <f t="shared" si="13"/>
        <v>305101.58</v>
      </c>
      <c r="R79" s="62"/>
      <c r="S79" s="62"/>
    </row>
    <row r="84" spans="2:10" ht="12.75" x14ac:dyDescent="0.2">
      <c r="B84" s="120" t="s">
        <v>161</v>
      </c>
      <c r="C84" s="121"/>
      <c r="D84" s="119"/>
      <c r="E84" s="119"/>
      <c r="F84" s="119"/>
      <c r="G84" s="119"/>
      <c r="H84" s="122" t="s">
        <v>51</v>
      </c>
      <c r="I84" s="119"/>
      <c r="J84" s="123" t="s">
        <v>159</v>
      </c>
    </row>
    <row r="85" spans="2:10" ht="15" x14ac:dyDescent="0.25">
      <c r="B85" s="118" t="s">
        <v>162</v>
      </c>
      <c r="C85" s="117"/>
      <c r="D85" s="117"/>
      <c r="E85" s="117"/>
      <c r="F85" s="117"/>
      <c r="G85" s="117"/>
      <c r="H85" s="117"/>
      <c r="I85" s="117"/>
    </row>
  </sheetData>
  <mergeCells count="18">
    <mergeCell ref="L19:O19"/>
    <mergeCell ref="P19:Q19"/>
    <mergeCell ref="R19:S19"/>
    <mergeCell ref="B76:J76"/>
    <mergeCell ref="A13:S13"/>
    <mergeCell ref="E16:S17"/>
    <mergeCell ref="A18:A20"/>
    <mergeCell ref="B18:S18"/>
    <mergeCell ref="B19:B20"/>
    <mergeCell ref="C19:C20"/>
    <mergeCell ref="D19:E19"/>
    <mergeCell ref="F19:G19"/>
    <mergeCell ref="H19:K19"/>
    <mergeCell ref="A7:S7"/>
    <mergeCell ref="A8:S8"/>
    <mergeCell ref="A9:S9"/>
    <mergeCell ref="A10:S10"/>
    <mergeCell ref="A12:S12"/>
  </mergeCells>
  <pageMargins left="0.70866141732283472" right="0.70866141732283472" top="0.28999999999999998" bottom="0.4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 продолжение</vt:lpstr>
      <vt:lpstr>на сайт</vt:lpstr>
    </vt:vector>
  </TitlesOfParts>
  <Company>XTreme.ws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Пользователь Windows</cp:lastModifiedBy>
  <cp:lastPrinted>2018-12-14T09:29:57Z</cp:lastPrinted>
  <dcterms:created xsi:type="dcterms:W3CDTF">2017-06-02T04:26:59Z</dcterms:created>
  <dcterms:modified xsi:type="dcterms:W3CDTF">2018-12-14T09:45:18Z</dcterms:modified>
</cp:coreProperties>
</file>