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570" windowHeight="8085"/>
  </bookViews>
  <sheets>
    <sheet name="приложение 4" sheetId="1" r:id="rId1"/>
    <sheet name="приложение 4 продолжение" sheetId="2" r:id="rId2"/>
  </sheets>
  <definedNames>
    <definedName name="_xlnm.Print_Titles" localSheetId="0">'приложение 4'!$20:$22</definedName>
  </definedNames>
  <calcPr calcId="124519"/>
</workbook>
</file>

<file path=xl/calcChain.xml><?xml version="1.0" encoding="utf-8"?>
<calcChain xmlns="http://schemas.openxmlformats.org/spreadsheetml/2006/main">
  <c r="H73" i="1"/>
  <c r="H82" s="1"/>
  <c r="R120" l="1"/>
  <c r="R106"/>
  <c r="R107"/>
  <c r="R108"/>
  <c r="R109"/>
  <c r="R110"/>
  <c r="R111"/>
  <c r="R112"/>
  <c r="R113"/>
  <c r="R114"/>
  <c r="R115"/>
  <c r="R116"/>
  <c r="R117"/>
  <c r="R103"/>
  <c r="R104"/>
  <c r="R105"/>
  <c r="R101"/>
  <c r="R102"/>
  <c r="R93"/>
  <c r="R95"/>
  <c r="R96"/>
  <c r="R97"/>
  <c r="R94"/>
  <c r="R75"/>
  <c r="R76"/>
  <c r="R77"/>
  <c r="R79"/>
  <c r="R80"/>
  <c r="R81"/>
  <c r="R74"/>
  <c r="R43"/>
  <c r="R44"/>
  <c r="R45"/>
  <c r="R46"/>
  <c r="R47"/>
  <c r="R33"/>
  <c r="R35"/>
  <c r="R36"/>
  <c r="R37"/>
  <c r="R38"/>
  <c r="R39"/>
  <c r="R40"/>
  <c r="R41"/>
  <c r="R42"/>
  <c r="R34"/>
  <c r="J94"/>
  <c r="J95"/>
  <c r="J96"/>
  <c r="J97"/>
  <c r="J105"/>
  <c r="J104"/>
  <c r="Q120"/>
  <c r="P120"/>
  <c r="Q93"/>
  <c r="P93"/>
  <c r="P101"/>
  <c r="Q101"/>
  <c r="P73"/>
  <c r="R78"/>
  <c r="R73" s="1"/>
  <c r="Q79"/>
  <c r="Q80"/>
  <c r="Q77"/>
  <c r="Q73" l="1"/>
  <c r="Q44" l="1"/>
  <c r="P44"/>
  <c r="Q33"/>
  <c r="P33"/>
  <c r="P82" l="1"/>
  <c r="Q82"/>
  <c r="I33" l="1"/>
  <c r="H33"/>
  <c r="I50" l="1"/>
  <c r="I51"/>
  <c r="I48"/>
  <c r="I102"/>
  <c r="H102"/>
  <c r="I106" l="1"/>
  <c r="H106"/>
  <c r="I93"/>
  <c r="I84"/>
  <c r="J117"/>
  <c r="J116"/>
  <c r="J115"/>
  <c r="J114"/>
  <c r="J113"/>
  <c r="J112"/>
  <c r="J111"/>
  <c r="J110"/>
  <c r="J109"/>
  <c r="J108"/>
  <c r="J102"/>
  <c r="J99" l="1"/>
  <c r="H84"/>
  <c r="I54"/>
  <c r="H54"/>
  <c r="I25"/>
  <c r="H25"/>
  <c r="J76"/>
  <c r="J75"/>
  <c r="H44"/>
  <c r="I73"/>
  <c r="J74"/>
  <c r="J72"/>
  <c r="J71"/>
  <c r="J70"/>
  <c r="J69"/>
  <c r="J68"/>
  <c r="J67"/>
  <c r="J52"/>
  <c r="J51"/>
  <c r="J49"/>
  <c r="J32" l="1"/>
  <c r="J31"/>
  <c r="J30"/>
  <c r="J29"/>
  <c r="J28"/>
  <c r="J27"/>
  <c r="J26"/>
  <c r="I101"/>
  <c r="J48"/>
  <c r="H93" l="1"/>
  <c r="J58"/>
  <c r="J57"/>
  <c r="J56"/>
  <c r="J55"/>
  <c r="J50"/>
  <c r="G53"/>
  <c r="J62"/>
  <c r="J39"/>
  <c r="I118"/>
  <c r="I120" s="1"/>
  <c r="H101"/>
  <c r="I44"/>
  <c r="I82" s="1"/>
  <c r="J119"/>
  <c r="J100"/>
  <c r="J98"/>
  <c r="J60"/>
  <c r="J61"/>
  <c r="J63"/>
  <c r="J64"/>
  <c r="J65"/>
  <c r="J66"/>
  <c r="J59"/>
  <c r="J40"/>
  <c r="J41"/>
  <c r="J42"/>
  <c r="H118" l="1"/>
  <c r="H120" s="1"/>
  <c r="H121" s="1"/>
  <c r="J107"/>
  <c r="I121" l="1"/>
  <c r="J103"/>
  <c r="O121" l="1"/>
  <c r="U121" l="1"/>
  <c r="L82"/>
  <c r="M82"/>
  <c r="M121" s="1"/>
  <c r="N82"/>
  <c r="N121" s="1"/>
  <c r="P121"/>
  <c r="Q121"/>
  <c r="R121" s="1"/>
  <c r="T82"/>
  <c r="T121" s="1"/>
  <c r="J120" l="1"/>
  <c r="J53" l="1"/>
  <c r="J82" s="1"/>
  <c r="J121" s="1"/>
</calcChain>
</file>

<file path=xl/sharedStrings.xml><?xml version="1.0" encoding="utf-8"?>
<sst xmlns="http://schemas.openxmlformats.org/spreadsheetml/2006/main" count="345" uniqueCount="223">
  <si>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</si>
  <si>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</si>
  <si>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</si>
  <si>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</si>
  <si>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</si>
  <si>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</si>
  <si>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</si>
  <si>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</si>
  <si>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</si>
  <si>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</si>
  <si>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</si>
  <si>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</si>
  <si>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</si>
  <si>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</si>
  <si>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</si>
  <si>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</si>
  <si>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</si>
  <si>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</si>
  <si>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</si>
  <si>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</si>
  <si>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</si>
  <si>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</si>
  <si>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</si>
  <si>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</si>
  <si>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</si>
  <si>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</si>
  <si>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</si>
  <si>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</si>
  <si>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</si>
  <si>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</si>
  <si>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</si>
  <si>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</si>
  <si>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</si>
  <si>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</si>
  <si>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</si>
  <si>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</si>
  <si>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</si>
  <si>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</si>
  <si>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</si>
  <si>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</si>
  <si>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</si>
  <si>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1.2.</t>
  </si>
  <si>
    <t>1.3.</t>
  </si>
  <si>
    <t>Услуги по отводу и очистке сточных вод</t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</si>
  <si>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</si>
  <si>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</si>
  <si>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</si>
  <si>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-</t>
  </si>
  <si>
    <r>
      <t>       </t>
    </r>
    <r>
      <rPr>
        <b/>
        <sz val="9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</si>
  <si>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9"/>
        <rFont val="Times New Roman"/>
        <family val="1"/>
        <charset val="204"/>
      </rPr>
      <t>(проекта)/об исполнении инвестиционной программы (проекта)*</t>
    </r>
  </si>
  <si>
    <t>СМР</t>
  </si>
  <si>
    <r>
      <rPr>
        <u/>
        <sz val="9"/>
        <rFont val="Times New Roman"/>
        <family val="1"/>
        <charset val="204"/>
      </rPr>
      <t>вид деятельности: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жизнеобеспечение города Костаная в сфере оказания услуг водоснабжения и водоотведения</t>
    </r>
  </si>
  <si>
    <t>1.4.</t>
  </si>
  <si>
    <t>1.5.</t>
  </si>
  <si>
    <t>1.6.</t>
  </si>
  <si>
    <t>Итого по услуге водоснабжения (питьевая вода)</t>
  </si>
  <si>
    <t>Итого по услуге водоотведения</t>
  </si>
  <si>
    <t xml:space="preserve">км </t>
  </si>
  <si>
    <t>Труба обсадная  (для обслуживания скважин подземного водозабора)</t>
  </si>
  <si>
    <t>1.7.</t>
  </si>
  <si>
    <t xml:space="preserve">ПСД </t>
  </si>
  <si>
    <t xml:space="preserve">Оборудование </t>
  </si>
  <si>
    <t>шт</t>
  </si>
  <si>
    <t>км</t>
  </si>
  <si>
    <t>Техника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</si>
  <si>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</si>
  <si>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</si>
  <si>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</si>
  <si>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</si>
  <si>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</si>
  <si>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</si>
  <si>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</si>
  <si>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</si>
  <si>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ПСД</t>
  </si>
  <si>
    <t>1.21.</t>
  </si>
  <si>
    <t>1.22.</t>
  </si>
  <si>
    <t>1.24.</t>
  </si>
  <si>
    <t>1.25.</t>
  </si>
  <si>
    <t>1.26.</t>
  </si>
  <si>
    <t>Оборудование</t>
  </si>
  <si>
    <t>1.28.</t>
  </si>
  <si>
    <t>1.30.</t>
  </si>
  <si>
    <t>«Реконструкция водопровода по улице  Урицкого в границах  проспекта Аль-Фараби – улицы Пушкина, по улице Тэуелсiздiк в границах улиц Урицкого – А.Бородина город Костанай»</t>
  </si>
  <si>
    <t>комплект</t>
  </si>
  <si>
    <t>ед</t>
  </si>
  <si>
    <t>Всего на 2023 год</t>
  </si>
  <si>
    <t>1.20.</t>
  </si>
  <si>
    <t>1.23.</t>
  </si>
  <si>
    <t>1.27.</t>
  </si>
  <si>
    <t>1.29.</t>
  </si>
  <si>
    <t>1.31.</t>
  </si>
  <si>
    <t>Тех. обследование</t>
  </si>
  <si>
    <t>Реконструкция водопровода Д-300 мм от пересечения улиц Каирбекова-Курганская до улицы Совхозная,27, тепличный комбинат, г.Костанай</t>
  </si>
  <si>
    <t>Реконструкция водопровода по ул.Пушкина в границах улиц Сьянова-Алтынсарина, г.Костанай</t>
  </si>
  <si>
    <t>Реконструкция водопровода от территории ГКП «Костанай-Су» до автовокзала, трубопровод Птицефабрика</t>
  </si>
  <si>
    <t>Реконструкция водопровода по ул.Павлова в границах ул.Чехова до ул.Железнодорожной, по ул.Железнодорожной в границах ул.Павлова-Фролова, г.Костанай</t>
  </si>
  <si>
    <t>Реконструкция водопровода по ул.Дзержинского в границах пр.Н.Назарбаева до Бородина,233, от ул.Дружбы,35 до ул.Киевская,46</t>
  </si>
  <si>
    <t>Техническое обследование здания административно-бытового корпуса и галереи на территории водоочистных сооружений</t>
  </si>
  <si>
    <t>м3</t>
  </si>
  <si>
    <t>Техническое обследование здания насосной станции №1 на территории участка водоочистных сооружений</t>
  </si>
  <si>
    <t>Реконструкция водопровода по улице Комарова в границах улиц Баймагамбетова-Рудненская, г. Костанай</t>
  </si>
  <si>
    <t>Реконструкция входной группы к зданию ГКП "Костанай-Су, эскизный проект</t>
  </si>
  <si>
    <t>м2</t>
  </si>
  <si>
    <t>Реконструкция кровли стоянки для большегрузных автомашин ГКП "Костанай-Су</t>
  </si>
  <si>
    <t>Реконструкция кровли производственных помещений, гаража ГКП "Костанай-Су"</t>
  </si>
  <si>
    <t>Реконструкция водопровода  по ул. Быковского в границах пр. Абая - ул. Маяковского, г.Костанай</t>
  </si>
  <si>
    <t>Реконструкция водопровода Д-400 по ул. Я.Гашека в границах ул. В.Чкалова - Котельная №3 г.Костанай</t>
  </si>
  <si>
    <t>Реконструкция водопровода по улице Л.Беды  в границах улиц Сералина-Мауленова города Костанай</t>
  </si>
  <si>
    <t>Реконструкция кровли стоянки для большегрузных автомашин ГКП "Костанай-Су"</t>
  </si>
  <si>
    <t xml:space="preserve">Насос скваженный Wilo </t>
  </si>
  <si>
    <t xml:space="preserve">Частотные преобразователи </t>
  </si>
  <si>
    <t xml:space="preserve">Ячейка силовая ABS 700/100 II A-U B-V BLH3/292/682 </t>
  </si>
  <si>
    <t>Электромуфтовый аппарат(для пайки полиэтиленовых труб  до 800мм)</t>
  </si>
  <si>
    <t>Агрегат выпрямительный ТВ1-3150/24Т-0УХЛ4 водяного охлаждения, нереверсивный</t>
  </si>
  <si>
    <t>Масленный силовой трансформатор ТМ-400кВА</t>
  </si>
  <si>
    <t>Насос дозировочный (мембранный дозировочный электромеханический насос с комплектом запасных частей)</t>
  </si>
  <si>
    <t xml:space="preserve">Бокс биологической безопасности </t>
  </si>
  <si>
    <t xml:space="preserve">Телеинспекционная система для обследования трубопроводов </t>
  </si>
  <si>
    <t>Гибкий зонд D23 (512 Гц.)</t>
  </si>
  <si>
    <t>Многофункциональное устройство с цветной лазерной печатью формата А3</t>
  </si>
  <si>
    <t>МФУ лазерный НР LaserJet Pro M428fdn</t>
  </si>
  <si>
    <t>1.32.</t>
  </si>
  <si>
    <t>МФУ (принтер-сканер-копир)</t>
  </si>
  <si>
    <t>1.33.</t>
  </si>
  <si>
    <t xml:space="preserve">Воздуховод металлический, с заслонкой и монтажом </t>
  </si>
  <si>
    <t>1.34.</t>
  </si>
  <si>
    <t>1.35.</t>
  </si>
  <si>
    <t xml:space="preserve">Муфты </t>
  </si>
  <si>
    <t>Работы по модернизации системы мониторинга водозабора ГКП "Костанай-Су"</t>
  </si>
  <si>
    <t>ГНБ. Работы по прокладке локальных трубопроводов Д-110</t>
  </si>
  <si>
    <t>м</t>
  </si>
  <si>
    <t>ГНБ. Работы по прокладке локальных трубопроводов Д-160, Д-225</t>
  </si>
  <si>
    <t>1.36.</t>
  </si>
  <si>
    <t>1.37.</t>
  </si>
  <si>
    <t>1.38.</t>
  </si>
  <si>
    <t>Вакуумная машина</t>
  </si>
  <si>
    <t>1.39.</t>
  </si>
  <si>
    <t>1.40.</t>
  </si>
  <si>
    <t>Аварийно-ремонтная мастерская</t>
  </si>
  <si>
    <t xml:space="preserve"> МТЗ с навесным оборудованием (насос С-245 Андижанец)</t>
  </si>
  <si>
    <t>1.41.</t>
  </si>
  <si>
    <t>Реконструкция самотечного коллектора по ул.Толстого в границах улиц 5 Апреля - Набережная г.Костанай</t>
  </si>
  <si>
    <t>1.42.</t>
  </si>
  <si>
    <t>Реконструкция самотечного коллектора по ул.Гоголя в границах ул. 1 Мая - ул. Баймагамбетова, г.Костанай</t>
  </si>
  <si>
    <t>1.43.</t>
  </si>
  <si>
    <t>Реконструкция самотечного канализационного коллектора по улице О.Дощанова в границах улиц Шаяхметова-Касымханова, по улице Касымханова в границах улиц О.Дощанова-Павлова,г.Костанай</t>
  </si>
  <si>
    <t>1.44.</t>
  </si>
  <si>
    <t>Реконструкция самотечного коллектора по ул.Садовая в границах ул.Гагарина-В.Интернационалистов</t>
  </si>
  <si>
    <t>1.45.</t>
  </si>
  <si>
    <t>Техническое обследование главной канализационной  станции (ГКНС) г. Костанай</t>
  </si>
  <si>
    <t>1.46.</t>
  </si>
  <si>
    <t>Техническое обследование "Реконструкция самотечного канализационного коллектора в границах от ул.Победы-ул.Урицкого, ул.Шевченко-Бородина до пр. Н.Назарбаева, г.Костанай</t>
  </si>
  <si>
    <t>1.47.</t>
  </si>
  <si>
    <t>Реконструкция внешнего электроснабжения объекта КНС №1, которая расположена на территории котельной №3 ГКП КТЭК по адресу: г. Костанай ул. Базовая 1</t>
  </si>
  <si>
    <t>1.48.</t>
  </si>
  <si>
    <t>Реконструкция канализационного коллектора в границах от КНС-8 до канализационного коллектора по ул. Курганская, г.Костанай</t>
  </si>
  <si>
    <t>1.49.</t>
  </si>
  <si>
    <t>Реконструкция самотечного канализационного коллектора  Д-500 мм  по ул. 1 мая в границах  улиц Тәуелсіздік –Победы,  г. Костанай</t>
  </si>
  <si>
    <t>1.50.</t>
  </si>
  <si>
    <t>Реконструкция самотечного канализационного коллектора Д-500 мм по ул. Ворошилова в границах проспекта  Абая – ул.  Гашека, в г. Костанай</t>
  </si>
  <si>
    <t>1.51.</t>
  </si>
  <si>
    <t>Реконструкция самотечного коллектора по улице Гоголя в границах улицы Баймагамбетова- пр. Абая, г. Костанай. Корректировка</t>
  </si>
  <si>
    <t>1.52.</t>
  </si>
  <si>
    <t>Реконструкция самотечного канализационного коллектора в границах ул. Волынова - Гашека г. Костанай</t>
  </si>
  <si>
    <t>1.53.</t>
  </si>
  <si>
    <t>Технология биологической реабилитации водоемов накопителей сточных вод</t>
  </si>
  <si>
    <t>70млн</t>
  </si>
  <si>
    <t>1.54.</t>
  </si>
  <si>
    <t>Корпус насоса (улитка)</t>
  </si>
  <si>
    <t>1.55.</t>
  </si>
  <si>
    <t>Торцевое уплотнение первичное, вторичное</t>
  </si>
  <si>
    <t>1.56.</t>
  </si>
  <si>
    <t>Крышка всасывающей полости</t>
  </si>
  <si>
    <t>1.57.</t>
  </si>
  <si>
    <t>Рабочее колесо</t>
  </si>
  <si>
    <t>1.58.</t>
  </si>
  <si>
    <t>Кольцо уплотнительное со стороны двигателя</t>
  </si>
  <si>
    <t>1.59.</t>
  </si>
  <si>
    <t>Кольцо уплотнительное со стороны насоса</t>
  </si>
  <si>
    <t>1.60.</t>
  </si>
  <si>
    <t>Подшипники</t>
  </si>
  <si>
    <t>1.61.</t>
  </si>
  <si>
    <t>Погружной канализационный насос Flygt, защитные контролеры</t>
  </si>
  <si>
    <t>1.62.</t>
  </si>
  <si>
    <t>Погружной дренажный насос 80W, 65W</t>
  </si>
  <si>
    <t>1.63.</t>
  </si>
  <si>
    <t>Система блокировки канализации</t>
  </si>
  <si>
    <t>1.64.</t>
  </si>
  <si>
    <t xml:space="preserve">Пневматическое заглушающее перекрытие </t>
  </si>
  <si>
    <t>1.65.</t>
  </si>
  <si>
    <t xml:space="preserve">Каналопромывочная Maxima </t>
  </si>
  <si>
    <t>Работы ведутся</t>
  </si>
  <si>
    <t>совместный приказ Департамента Комитета по регулированию естественных монополий Министерства национальной экономики РК по Костанайской области от 14 декабря 2023 года № 317-ОД и Управления энергетики и жилищно-коммунального хозяйства акимата Костанайской области от 23 декабря 2022 года №187-ОД</t>
  </si>
  <si>
    <t>Экономия за счет удешевления проекта</t>
  </si>
  <si>
    <t>Реконструкция водопровода Д-300 мм от пересечения улиц Каирбекова-Курганская до улицы Совхозная,27 тепличный комбинат</t>
  </si>
  <si>
    <t xml:space="preserve"> Реконструкция водопровода от территории ГКП «Костанай-Су» до автовокзала, трубопровод Птицефабрика</t>
  </si>
  <si>
    <t>Реконструкция водопровода по ул.Павлова в границах ул.Чехова до ул.Железнодорожной, по ул.Железнодорожной в границах ул.Павлова-Фролова</t>
  </si>
  <si>
    <t>1.9.</t>
  </si>
  <si>
    <t>1.8.</t>
  </si>
  <si>
    <t>ПППНР "Реконструкция и восстановление водоочистных сооружений на 100 000 м3/сут г.Костанай (блок фильтров и отстойников, реагентное хозяйство, насосная станция повторного использования воды)"</t>
  </si>
  <si>
    <t>"Реконструкция резервуара 1 000 м3 на территории первого подъема подачи воды в   г.Костанай"</t>
  </si>
  <si>
    <t>"Реконструкция сетей водоснабжения  и водоотведения аэропорта города Костанай"</t>
  </si>
  <si>
    <t xml:space="preserve">"Реконструкция и восстановление водоочистных сооружений на 100 000 м3/сут г.Костанай (блок фильтров и отстойников, реагентное хозяйство, насосная станция повторного использования воды)" </t>
  </si>
  <si>
    <t>1.18.</t>
  </si>
  <si>
    <t>Причины отклонения</t>
  </si>
  <si>
    <t>судебные разбирательства</t>
  </si>
  <si>
    <t>1.19.</t>
  </si>
  <si>
    <t xml:space="preserve"> </t>
  </si>
  <si>
    <t>выплачено  за счет  собственных  средств</t>
  </si>
  <si>
    <t>Экскаватор одноковшовый на колесном ходу, емкость 0,1-15 м3 (колесный экскаватор Doosan DX 190 WA)</t>
  </si>
  <si>
    <t xml:space="preserve">Автомобиль специализированный, мастерская передвижная (авторемонтная мастерская  на шасси  JAC N80/N90) </t>
  </si>
  <si>
    <t>Автомобиль специализированный, вакуумно-уброчный (автоцистерна вакуумная (ассенизаторская) МВ-4,5 на шасси JAC-N80)</t>
  </si>
  <si>
    <t>Автомобиль грузопассажирский, тип кузова пикап, грузоподъемность 1000-3000кг (автомобиль  ГАЗ 330273)</t>
  </si>
  <si>
    <t>Автомобиль специализированный, вакуумно-уброчный (илососная машина с моноцистерной)</t>
  </si>
  <si>
    <t>1.66.</t>
  </si>
  <si>
    <t>1.67.</t>
  </si>
  <si>
    <t xml:space="preserve">"Реконструкция самотечного канализационного коллектора Д-800 мм по ул. Базовая в г. Костанае". Корректировка    </t>
  </si>
  <si>
    <t>1.68.</t>
  </si>
  <si>
    <t>1.69.</t>
  </si>
  <si>
    <t>1.70.</t>
  </si>
  <si>
    <t>1.71.</t>
  </si>
  <si>
    <t>Отклонение</t>
  </si>
  <si>
    <r>
      <t>                           </t>
    </r>
    <r>
      <rPr>
        <b/>
        <sz val="9"/>
        <rFont val="Times New Roman"/>
        <family val="1"/>
        <charset val="204"/>
      </rPr>
      <t>на 25.12.2023 года</t>
    </r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</si>
</sst>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28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72">
    <xf numFmtId="0" fontId="0" fillId="0" borderId="0" xfId="0"/>
    <xf numFmtId="0" fontId="1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/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6" fontId="14" fillId="0" borderId="2" xfId="0" applyNumberFormat="1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14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wrapText="1"/>
    </xf>
    <xf numFmtId="16" fontId="16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4" fontId="1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2" fillId="0" borderId="3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wrapText="1"/>
    </xf>
    <xf numFmtId="3" fontId="24" fillId="0" borderId="1" xfId="0" applyNumberFormat="1" applyFont="1" applyBorder="1" applyAlignment="1">
      <alignment horizontal="center" vertical="center"/>
    </xf>
    <xf numFmtId="168" fontId="24" fillId="0" borderId="2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164" fontId="27" fillId="0" borderId="1" xfId="0" applyNumberFormat="1" applyFont="1" applyFill="1" applyBorder="1" applyAlignment="1">
      <alignment horizontal="center" vertical="center"/>
    </xf>
    <xf numFmtId="17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wrapText="1"/>
    </xf>
    <xf numFmtId="4" fontId="12" fillId="0" borderId="1" xfId="0" applyNumberFormat="1" applyFont="1" applyBorder="1" applyAlignment="1">
      <alignment horizontal="center" vertical="center" wrapText="1"/>
    </xf>
    <xf numFmtId="16" fontId="2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view="pageBreakPreview" topLeftCell="A82" zoomScale="110" zoomScaleNormal="110" zoomScaleSheetLayoutView="110" workbookViewId="0">
      <selection activeCell="J123" sqref="J123"/>
    </sheetView>
  </sheetViews>
  <sheetFormatPr defaultRowHeight="12"/>
  <cols>
    <col min="1" max="1" width="4.140625" style="10" customWidth="1"/>
    <col min="2" max="2" width="25.85546875" style="1" customWidth="1"/>
    <col min="3" max="3" width="4.7109375" style="10" customWidth="1"/>
    <col min="4" max="4" width="6" style="10" customWidth="1"/>
    <col min="5" max="5" width="6.140625" style="10" customWidth="1"/>
    <col min="6" max="7" width="9.140625" style="10" customWidth="1"/>
    <col min="8" max="8" width="9.85546875" style="11" customWidth="1"/>
    <col min="9" max="9" width="8.42578125" style="14" customWidth="1"/>
    <col min="10" max="10" width="11.85546875" style="14" customWidth="1"/>
    <col min="11" max="11" width="17.5703125" style="14" customWidth="1"/>
    <col min="12" max="12" width="6.85546875" style="14" customWidth="1"/>
    <col min="13" max="13" width="5.85546875" style="14" customWidth="1"/>
    <col min="14" max="14" width="5" style="14" customWidth="1"/>
    <col min="15" max="15" width="6.28515625" style="43" customWidth="1"/>
    <col min="16" max="16" width="9.5703125" style="14" customWidth="1"/>
    <col min="17" max="19" width="11" style="1" customWidth="1"/>
    <col min="20" max="20" width="7.42578125" style="1" customWidth="1"/>
    <col min="21" max="21" width="7.7109375" style="1" customWidth="1"/>
    <col min="22" max="22" width="12.140625" style="15" bestFit="1" customWidth="1"/>
    <col min="23" max="16384" width="9.140625" style="15"/>
  </cols>
  <sheetData>
    <row r="1" spans="1:21" ht="12.75" customHeight="1">
      <c r="U1" s="74" t="s">
        <v>0</v>
      </c>
    </row>
    <row r="2" spans="1:21" ht="12.75" customHeight="1">
      <c r="U2" s="74" t="s">
        <v>1</v>
      </c>
    </row>
    <row r="3" spans="1:21" ht="12.75" customHeight="1">
      <c r="U3" s="74" t="s">
        <v>2</v>
      </c>
    </row>
    <row r="4" spans="1:21" ht="12.75" customHeight="1">
      <c r="U4" s="74" t="s">
        <v>3</v>
      </c>
    </row>
    <row r="5" spans="1:21" ht="12.75" customHeight="1">
      <c r="U5" s="74" t="s">
        <v>4</v>
      </c>
    </row>
    <row r="6" spans="1:21" ht="3" customHeight="1"/>
    <row r="7" spans="1:21">
      <c r="U7" s="74" t="s">
        <v>5</v>
      </c>
    </row>
    <row r="8" spans="1:21" ht="9" customHeight="1"/>
    <row r="9" spans="1:21">
      <c r="A9" s="159" t="s">
        <v>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4.25" customHeight="1">
      <c r="A10" s="160" t="s">
        <v>48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</row>
    <row r="11" spans="1:21">
      <c r="A11" s="160" t="s">
        <v>49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</row>
    <row r="12" spans="1:21">
      <c r="A12" s="160" t="s">
        <v>222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ht="7.5" customHeight="1">
      <c r="B13" s="13"/>
      <c r="I13" s="12"/>
      <c r="J13" s="12"/>
      <c r="K13" s="12"/>
      <c r="L13" s="12"/>
      <c r="M13" s="12"/>
      <c r="N13" s="12"/>
      <c r="O13" s="44"/>
      <c r="P13" s="12"/>
      <c r="Q13" s="39"/>
      <c r="R13" s="148"/>
      <c r="S13" s="148"/>
      <c r="T13" s="13"/>
      <c r="U13" s="13"/>
    </row>
    <row r="14" spans="1:21">
      <c r="A14" s="162" t="s">
        <v>37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</row>
    <row r="15" spans="1:21">
      <c r="A15" s="161" t="s">
        <v>38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</row>
    <row r="16" spans="1:21">
      <c r="A16" s="42" t="s">
        <v>51</v>
      </c>
      <c r="B16" s="16"/>
      <c r="C16" s="17"/>
      <c r="D16" s="17"/>
      <c r="F16" s="17"/>
      <c r="G16" s="17"/>
      <c r="H16" s="18"/>
      <c r="I16" s="19"/>
      <c r="J16" s="19"/>
      <c r="K16" s="19"/>
      <c r="L16" s="19"/>
      <c r="M16" s="19"/>
      <c r="N16" s="19"/>
      <c r="O16" s="45"/>
      <c r="P16" s="19"/>
      <c r="Q16" s="16"/>
      <c r="R16" s="16"/>
      <c r="S16" s="16"/>
      <c r="T16" s="16"/>
      <c r="U16" s="16"/>
    </row>
    <row r="17" spans="1:21" ht="7.5" customHeight="1">
      <c r="B17" s="13"/>
      <c r="I17" s="12"/>
      <c r="J17" s="12"/>
      <c r="K17" s="12"/>
      <c r="L17" s="12"/>
      <c r="M17" s="12"/>
      <c r="N17" s="12"/>
      <c r="O17" s="44"/>
      <c r="P17" s="12"/>
      <c r="Q17" s="39"/>
      <c r="R17" s="148"/>
      <c r="S17" s="148"/>
      <c r="T17" s="13"/>
      <c r="U17" s="13"/>
    </row>
    <row r="18" spans="1:21" ht="15" customHeight="1">
      <c r="A18" s="164" t="s">
        <v>39</v>
      </c>
      <c r="B18" s="164"/>
      <c r="C18" s="164"/>
      <c r="D18" s="164"/>
      <c r="E18" s="166" t="s">
        <v>192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</row>
    <row r="19" spans="1:21" ht="27" customHeight="1">
      <c r="A19" s="165"/>
      <c r="B19" s="165"/>
      <c r="C19" s="165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</row>
    <row r="20" spans="1:21" ht="20.25" customHeight="1">
      <c r="A20" s="157" t="s">
        <v>44</v>
      </c>
      <c r="B20" s="168" t="s">
        <v>7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</row>
    <row r="21" spans="1:21" s="20" customFormat="1" ht="35.25" customHeight="1">
      <c r="A21" s="167"/>
      <c r="B21" s="157" t="s">
        <v>8</v>
      </c>
      <c r="C21" s="157" t="s">
        <v>9</v>
      </c>
      <c r="D21" s="163" t="s">
        <v>10</v>
      </c>
      <c r="E21" s="163"/>
      <c r="F21" s="163" t="s">
        <v>11</v>
      </c>
      <c r="G21" s="163"/>
      <c r="H21" s="171" t="s">
        <v>12</v>
      </c>
      <c r="I21" s="171"/>
      <c r="J21" s="171"/>
      <c r="K21" s="171"/>
      <c r="L21" s="171" t="s">
        <v>13</v>
      </c>
      <c r="M21" s="171"/>
      <c r="N21" s="171"/>
      <c r="O21" s="171"/>
      <c r="P21" s="168" t="s">
        <v>14</v>
      </c>
      <c r="Q21" s="169"/>
      <c r="R21" s="169"/>
      <c r="S21" s="170"/>
      <c r="T21" s="163" t="s">
        <v>15</v>
      </c>
      <c r="U21" s="163"/>
    </row>
    <row r="22" spans="1:21" s="21" customFormat="1" ht="39" customHeight="1">
      <c r="A22" s="158"/>
      <c r="B22" s="158"/>
      <c r="C22" s="158"/>
      <c r="D22" s="28" t="s">
        <v>16</v>
      </c>
      <c r="E22" s="28" t="s">
        <v>17</v>
      </c>
      <c r="F22" s="28" t="s">
        <v>16</v>
      </c>
      <c r="G22" s="28" t="s">
        <v>17</v>
      </c>
      <c r="H22" s="32" t="s">
        <v>16</v>
      </c>
      <c r="I22" s="32" t="s">
        <v>17</v>
      </c>
      <c r="J22" s="32" t="s">
        <v>18</v>
      </c>
      <c r="K22" s="32" t="s">
        <v>19</v>
      </c>
      <c r="L22" s="32" t="s">
        <v>16</v>
      </c>
      <c r="M22" s="41" t="s">
        <v>17</v>
      </c>
      <c r="N22" s="32" t="s">
        <v>18</v>
      </c>
      <c r="O22" s="41" t="s">
        <v>19</v>
      </c>
      <c r="P22" s="32" t="s">
        <v>16</v>
      </c>
      <c r="Q22" s="40" t="s">
        <v>17</v>
      </c>
      <c r="R22" s="145" t="s">
        <v>221</v>
      </c>
      <c r="S22" s="145" t="s">
        <v>204</v>
      </c>
      <c r="T22" s="28" t="s">
        <v>16</v>
      </c>
      <c r="U22" s="28" t="s">
        <v>17</v>
      </c>
    </row>
    <row r="23" spans="1:21" s="20" customFormat="1" ht="11.25" customHeight="1">
      <c r="A23" s="27">
        <v>1</v>
      </c>
      <c r="B23" s="40">
        <v>2</v>
      </c>
      <c r="C23" s="40">
        <v>3</v>
      </c>
      <c r="D23" s="27">
        <v>4</v>
      </c>
      <c r="E23" s="40">
        <v>5</v>
      </c>
      <c r="F23" s="40">
        <v>6</v>
      </c>
      <c r="G23" s="27">
        <v>7</v>
      </c>
      <c r="H23" s="40">
        <v>8</v>
      </c>
      <c r="I23" s="40">
        <v>9</v>
      </c>
      <c r="J23" s="27">
        <v>10</v>
      </c>
      <c r="K23" s="40">
        <v>11</v>
      </c>
      <c r="L23" s="40">
        <v>12</v>
      </c>
      <c r="M23" s="27">
        <v>13</v>
      </c>
      <c r="N23" s="40">
        <v>14</v>
      </c>
      <c r="O23" s="40">
        <v>15</v>
      </c>
      <c r="P23" s="27">
        <v>16</v>
      </c>
      <c r="Q23" s="40">
        <v>17</v>
      </c>
      <c r="R23" s="145"/>
      <c r="S23" s="145"/>
      <c r="T23" s="40">
        <v>18</v>
      </c>
      <c r="U23" s="27">
        <v>19</v>
      </c>
    </row>
    <row r="24" spans="1:21" ht="18.75" customHeight="1">
      <c r="A24" s="29"/>
      <c r="B24" s="33" t="s">
        <v>40</v>
      </c>
      <c r="C24" s="28"/>
      <c r="D24" s="28"/>
      <c r="E24" s="28"/>
      <c r="F24" s="28"/>
      <c r="G24" s="28"/>
      <c r="H24" s="32"/>
      <c r="I24" s="34"/>
      <c r="J24" s="34"/>
      <c r="K24" s="34"/>
      <c r="L24" s="34"/>
      <c r="M24" s="34"/>
      <c r="N24" s="34"/>
      <c r="O24" s="34"/>
      <c r="P24" s="150"/>
      <c r="Q24" s="150"/>
      <c r="R24" s="150"/>
      <c r="S24" s="35"/>
      <c r="T24" s="35"/>
      <c r="U24" s="35"/>
    </row>
    <row r="25" spans="1:21" ht="15.75" customHeight="1">
      <c r="A25" s="114"/>
      <c r="B25" s="37" t="s">
        <v>91</v>
      </c>
      <c r="C25" s="110"/>
      <c r="D25" s="110"/>
      <c r="E25" s="110"/>
      <c r="F25" s="111"/>
      <c r="G25" s="111"/>
      <c r="H25" s="124">
        <f>H26+H27+H28+H29+H30+H31+H32</f>
        <v>3446.5</v>
      </c>
      <c r="I25" s="124">
        <f>I26+I27+I28+I29+I30+I31+I32</f>
        <v>3446.5</v>
      </c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5"/>
    </row>
    <row r="26" spans="1:21" ht="48" customHeight="1">
      <c r="A26" s="36" t="s">
        <v>20</v>
      </c>
      <c r="B26" s="115" t="s">
        <v>92</v>
      </c>
      <c r="C26" s="110" t="s">
        <v>63</v>
      </c>
      <c r="D26" s="110">
        <v>1.012</v>
      </c>
      <c r="E26" s="110">
        <v>1.012</v>
      </c>
      <c r="F26" s="111">
        <v>451.5</v>
      </c>
      <c r="G26" s="111">
        <v>451.5</v>
      </c>
      <c r="H26" s="111">
        <v>451.5</v>
      </c>
      <c r="I26" s="111">
        <v>451.5</v>
      </c>
      <c r="J26" s="93">
        <f t="shared" ref="J26:J32" si="0">I26-H26</f>
        <v>0</v>
      </c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5"/>
    </row>
    <row r="27" spans="1:21" ht="48" customHeight="1">
      <c r="A27" s="36" t="s">
        <v>41</v>
      </c>
      <c r="B27" s="115" t="s">
        <v>93</v>
      </c>
      <c r="C27" s="110" t="s">
        <v>63</v>
      </c>
      <c r="D27" s="110">
        <v>0.78</v>
      </c>
      <c r="E27" s="110">
        <v>0.78</v>
      </c>
      <c r="F27" s="111">
        <v>350</v>
      </c>
      <c r="G27" s="111">
        <v>350</v>
      </c>
      <c r="H27" s="111">
        <v>350</v>
      </c>
      <c r="I27" s="111">
        <v>350</v>
      </c>
      <c r="J27" s="93">
        <f t="shared" si="0"/>
        <v>0</v>
      </c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5"/>
    </row>
    <row r="28" spans="1:21" ht="48" customHeight="1">
      <c r="A28" s="36" t="s">
        <v>42</v>
      </c>
      <c r="B28" s="115" t="s">
        <v>94</v>
      </c>
      <c r="C28" s="110" t="s">
        <v>63</v>
      </c>
      <c r="D28" s="110">
        <v>1.9650000000000001</v>
      </c>
      <c r="E28" s="110">
        <v>1.9650000000000001</v>
      </c>
      <c r="F28" s="111">
        <v>938</v>
      </c>
      <c r="G28" s="111">
        <v>938</v>
      </c>
      <c r="H28" s="111">
        <v>938</v>
      </c>
      <c r="I28" s="111">
        <v>938</v>
      </c>
      <c r="J28" s="93">
        <f t="shared" si="0"/>
        <v>0</v>
      </c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5"/>
    </row>
    <row r="29" spans="1:21" ht="56.25" customHeight="1">
      <c r="A29" s="36" t="s">
        <v>52</v>
      </c>
      <c r="B29" s="115" t="s">
        <v>95</v>
      </c>
      <c r="C29" s="110" t="s">
        <v>63</v>
      </c>
      <c r="D29" s="110">
        <v>1.2</v>
      </c>
      <c r="E29" s="110">
        <v>1.2</v>
      </c>
      <c r="F29" s="111">
        <v>493</v>
      </c>
      <c r="G29" s="111">
        <v>493</v>
      </c>
      <c r="H29" s="111">
        <v>493</v>
      </c>
      <c r="I29" s="111">
        <v>493</v>
      </c>
      <c r="J29" s="93">
        <f t="shared" si="0"/>
        <v>0</v>
      </c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5"/>
    </row>
    <row r="30" spans="1:21" ht="56.25" customHeight="1">
      <c r="A30" s="36" t="s">
        <v>53</v>
      </c>
      <c r="B30" s="115" t="s">
        <v>96</v>
      </c>
      <c r="C30" s="110" t="s">
        <v>63</v>
      </c>
      <c r="D30" s="110">
        <v>2.7</v>
      </c>
      <c r="E30" s="110">
        <v>2.7</v>
      </c>
      <c r="F30" s="111">
        <v>820</v>
      </c>
      <c r="G30" s="111">
        <v>820</v>
      </c>
      <c r="H30" s="111">
        <v>820</v>
      </c>
      <c r="I30" s="111">
        <v>820</v>
      </c>
      <c r="J30" s="93">
        <f t="shared" si="0"/>
        <v>0</v>
      </c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5"/>
    </row>
    <row r="31" spans="1:21" ht="56.25" customHeight="1">
      <c r="A31" s="36" t="s">
        <v>54</v>
      </c>
      <c r="B31" s="115" t="s">
        <v>97</v>
      </c>
      <c r="C31" s="110" t="s">
        <v>98</v>
      </c>
      <c r="D31" s="110">
        <v>2086</v>
      </c>
      <c r="E31" s="110">
        <v>2086</v>
      </c>
      <c r="F31" s="111">
        <v>209</v>
      </c>
      <c r="G31" s="111">
        <v>209</v>
      </c>
      <c r="H31" s="111">
        <v>209</v>
      </c>
      <c r="I31" s="111">
        <v>209</v>
      </c>
      <c r="J31" s="93">
        <f t="shared" si="0"/>
        <v>0</v>
      </c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5"/>
    </row>
    <row r="32" spans="1:21" ht="56.25" customHeight="1">
      <c r="A32" s="36" t="s">
        <v>59</v>
      </c>
      <c r="B32" s="115" t="s">
        <v>99</v>
      </c>
      <c r="C32" s="110" t="s">
        <v>98</v>
      </c>
      <c r="D32" s="110">
        <v>3018</v>
      </c>
      <c r="E32" s="110">
        <v>3018</v>
      </c>
      <c r="F32" s="111">
        <v>185</v>
      </c>
      <c r="G32" s="111">
        <v>185</v>
      </c>
      <c r="H32" s="111">
        <v>185</v>
      </c>
      <c r="I32" s="111">
        <v>185</v>
      </c>
      <c r="J32" s="93">
        <f t="shared" si="0"/>
        <v>0</v>
      </c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5"/>
    </row>
    <row r="33" spans="1:21" ht="14.25" customHeight="1">
      <c r="A33" s="36"/>
      <c r="B33" s="37" t="s">
        <v>60</v>
      </c>
      <c r="C33" s="36"/>
      <c r="D33" s="38"/>
      <c r="E33" s="36"/>
      <c r="F33" s="31"/>
      <c r="G33" s="31"/>
      <c r="H33" s="99">
        <f>SUM(H34:H42)</f>
        <v>8094.94</v>
      </c>
      <c r="I33" s="99">
        <f>SUM(I34:I42)</f>
        <v>8545.4320000000007</v>
      </c>
      <c r="J33" s="24"/>
      <c r="K33" s="23"/>
      <c r="L33" s="25"/>
      <c r="M33" s="25"/>
      <c r="N33" s="25"/>
      <c r="O33" s="30"/>
      <c r="P33" s="149">
        <f>SUM(P34:P43)</f>
        <v>38569.049999999996</v>
      </c>
      <c r="Q33" s="149">
        <f>SUM(Q34:Q43)</f>
        <v>38118.549999999996</v>
      </c>
      <c r="R33" s="149">
        <f>SUM(R34:R43)</f>
        <v>-450.5</v>
      </c>
      <c r="S33" s="149"/>
      <c r="T33" s="26"/>
      <c r="U33" s="26"/>
    </row>
    <row r="34" spans="1:21" s="138" customFormat="1" ht="51.75" customHeight="1">
      <c r="A34" s="65" t="s">
        <v>198</v>
      </c>
      <c r="B34" s="35" t="s">
        <v>194</v>
      </c>
      <c r="C34" s="137" t="s">
        <v>63</v>
      </c>
      <c r="D34" s="137">
        <v>1.012</v>
      </c>
      <c r="E34" s="147">
        <v>1.012</v>
      </c>
      <c r="F34" s="139">
        <v>0</v>
      </c>
      <c r="G34" s="139">
        <v>0</v>
      </c>
      <c r="H34" s="139">
        <v>0</v>
      </c>
      <c r="I34" s="139">
        <v>0</v>
      </c>
      <c r="J34" s="24">
        <v>0</v>
      </c>
      <c r="K34" s="23"/>
      <c r="L34" s="25">
        <v>0</v>
      </c>
      <c r="M34" s="25">
        <v>0</v>
      </c>
      <c r="N34" s="25">
        <v>0</v>
      </c>
      <c r="O34" s="30"/>
      <c r="P34" s="139">
        <v>6355.7</v>
      </c>
      <c r="Q34" s="139">
        <v>6355.7</v>
      </c>
      <c r="R34" s="139">
        <f>Q34-P34</f>
        <v>0</v>
      </c>
      <c r="S34" s="139"/>
      <c r="T34" s="25">
        <v>0</v>
      </c>
      <c r="U34" s="25">
        <v>0</v>
      </c>
    </row>
    <row r="35" spans="1:21" s="138" customFormat="1" ht="51" customHeight="1">
      <c r="A35" s="36" t="s">
        <v>197</v>
      </c>
      <c r="B35" s="35" t="s">
        <v>93</v>
      </c>
      <c r="C35" s="137" t="s">
        <v>63</v>
      </c>
      <c r="D35" s="137">
        <v>0.78</v>
      </c>
      <c r="E35" s="147">
        <v>0.78</v>
      </c>
      <c r="F35" s="139">
        <v>0</v>
      </c>
      <c r="G35" s="139">
        <v>0</v>
      </c>
      <c r="H35" s="139">
        <v>0</v>
      </c>
      <c r="I35" s="139">
        <v>0</v>
      </c>
      <c r="J35" s="24">
        <v>0</v>
      </c>
      <c r="K35" s="23"/>
      <c r="L35" s="25">
        <v>0</v>
      </c>
      <c r="M35" s="25">
        <v>0</v>
      </c>
      <c r="N35" s="25">
        <v>0</v>
      </c>
      <c r="O35" s="30"/>
      <c r="P35" s="139">
        <v>5829.7</v>
      </c>
      <c r="Q35" s="139">
        <v>5829.7</v>
      </c>
      <c r="R35" s="139">
        <f t="shared" ref="R35:R47" si="1">Q35-P35</f>
        <v>0</v>
      </c>
      <c r="S35" s="139"/>
      <c r="T35" s="25">
        <v>0</v>
      </c>
      <c r="U35" s="25">
        <v>0</v>
      </c>
    </row>
    <row r="36" spans="1:21" s="138" customFormat="1" ht="51" customHeight="1">
      <c r="A36" s="98" t="s">
        <v>65</v>
      </c>
      <c r="B36" s="35" t="s">
        <v>195</v>
      </c>
      <c r="C36" s="137" t="s">
        <v>63</v>
      </c>
      <c r="D36" s="137">
        <v>1.9650000000000001</v>
      </c>
      <c r="E36" s="147">
        <v>1.9650000000000001</v>
      </c>
      <c r="F36" s="139">
        <v>0</v>
      </c>
      <c r="G36" s="139">
        <v>0</v>
      </c>
      <c r="H36" s="139">
        <v>0</v>
      </c>
      <c r="I36" s="139">
        <v>0</v>
      </c>
      <c r="J36" s="24">
        <v>0</v>
      </c>
      <c r="K36" s="23"/>
      <c r="L36" s="25">
        <v>0</v>
      </c>
      <c r="M36" s="25">
        <v>0</v>
      </c>
      <c r="N36" s="25">
        <v>0</v>
      </c>
      <c r="O36" s="30"/>
      <c r="P36" s="139">
        <v>9416.7000000000007</v>
      </c>
      <c r="Q36" s="139">
        <v>9416.7000000000007</v>
      </c>
      <c r="R36" s="139">
        <f t="shared" si="1"/>
        <v>0</v>
      </c>
      <c r="S36" s="139"/>
      <c r="T36" s="25">
        <v>0</v>
      </c>
      <c r="U36" s="25">
        <v>0</v>
      </c>
    </row>
    <row r="37" spans="1:21" s="138" customFormat="1" ht="63" customHeight="1">
      <c r="A37" s="36" t="s">
        <v>66</v>
      </c>
      <c r="B37" s="35" t="s">
        <v>196</v>
      </c>
      <c r="C37" s="137" t="s">
        <v>63</v>
      </c>
      <c r="D37" s="137">
        <v>1.2</v>
      </c>
      <c r="E37" s="147">
        <v>1.2</v>
      </c>
      <c r="F37" s="139">
        <v>0</v>
      </c>
      <c r="G37" s="139">
        <v>0</v>
      </c>
      <c r="H37" s="139">
        <v>0</v>
      </c>
      <c r="I37" s="139">
        <v>0</v>
      </c>
      <c r="J37" s="24">
        <v>0</v>
      </c>
      <c r="K37" s="23"/>
      <c r="L37" s="25">
        <v>0</v>
      </c>
      <c r="M37" s="25">
        <v>0</v>
      </c>
      <c r="N37" s="25">
        <v>0</v>
      </c>
      <c r="O37" s="30"/>
      <c r="P37" s="139">
        <v>6870.6</v>
      </c>
      <c r="Q37" s="139">
        <v>6870.6</v>
      </c>
      <c r="R37" s="139">
        <f t="shared" si="1"/>
        <v>0</v>
      </c>
      <c r="S37" s="139"/>
      <c r="T37" s="25">
        <v>0</v>
      </c>
      <c r="U37" s="25">
        <v>0</v>
      </c>
    </row>
    <row r="38" spans="1:21" s="138" customFormat="1" ht="51" customHeight="1">
      <c r="A38" s="140" t="s">
        <v>67</v>
      </c>
      <c r="B38" s="35" t="s">
        <v>96</v>
      </c>
      <c r="C38" s="137" t="s">
        <v>63</v>
      </c>
      <c r="D38" s="137">
        <v>2.7</v>
      </c>
      <c r="E38" s="147">
        <v>2.7</v>
      </c>
      <c r="F38" s="31"/>
      <c r="G38" s="31">
        <v>450.49200000000002</v>
      </c>
      <c r="H38" s="31"/>
      <c r="I38" s="31">
        <v>450.49200000000002</v>
      </c>
      <c r="J38" s="24">
        <v>0</v>
      </c>
      <c r="K38" s="23"/>
      <c r="L38" s="25">
        <v>0</v>
      </c>
      <c r="M38" s="25">
        <v>0</v>
      </c>
      <c r="N38" s="25">
        <v>0</v>
      </c>
      <c r="O38" s="30"/>
      <c r="P38" s="24">
        <v>450.5</v>
      </c>
      <c r="Q38" s="24">
        <v>0</v>
      </c>
      <c r="R38" s="139">
        <f t="shared" si="1"/>
        <v>-450.5</v>
      </c>
      <c r="S38" s="30"/>
      <c r="T38" s="25">
        <v>0</v>
      </c>
      <c r="U38" s="25">
        <v>0</v>
      </c>
    </row>
    <row r="39" spans="1:21" ht="66" customHeight="1">
      <c r="A39" s="65" t="s">
        <v>68</v>
      </c>
      <c r="B39" s="91" t="s">
        <v>100</v>
      </c>
      <c r="C39" s="36" t="s">
        <v>57</v>
      </c>
      <c r="D39" s="103">
        <v>1.0429999999999999</v>
      </c>
      <c r="E39" s="36">
        <v>1.0429999999999999</v>
      </c>
      <c r="F39" s="118">
        <v>4765.3599999999997</v>
      </c>
      <c r="G39" s="118">
        <v>4765.3599999999997</v>
      </c>
      <c r="H39" s="118">
        <v>4765.3599999999997</v>
      </c>
      <c r="I39" s="118">
        <v>4765.3599999999997</v>
      </c>
      <c r="J39" s="119">
        <f>I39-H39</f>
        <v>0</v>
      </c>
      <c r="K39" s="109"/>
      <c r="L39" s="25">
        <v>0</v>
      </c>
      <c r="M39" s="25">
        <v>0</v>
      </c>
      <c r="N39" s="25">
        <v>0</v>
      </c>
      <c r="O39" s="30"/>
      <c r="P39" s="25">
        <v>0</v>
      </c>
      <c r="Q39" s="25">
        <v>0</v>
      </c>
      <c r="R39" s="139">
        <f t="shared" si="1"/>
        <v>0</v>
      </c>
      <c r="S39" s="25"/>
      <c r="T39" s="25">
        <v>0</v>
      </c>
      <c r="U39" s="25">
        <v>0</v>
      </c>
    </row>
    <row r="40" spans="1:21" ht="48" customHeight="1">
      <c r="A40" s="65" t="s">
        <v>69</v>
      </c>
      <c r="B40" s="91" t="s">
        <v>101</v>
      </c>
      <c r="C40" s="36" t="s">
        <v>102</v>
      </c>
      <c r="D40" s="93">
        <v>855.06</v>
      </c>
      <c r="E40" s="93">
        <v>855.06</v>
      </c>
      <c r="F40" s="116">
        <v>400</v>
      </c>
      <c r="G40" s="116">
        <v>400</v>
      </c>
      <c r="H40" s="116">
        <v>400</v>
      </c>
      <c r="I40" s="116">
        <v>400</v>
      </c>
      <c r="J40" s="24">
        <f t="shared" ref="J40:J42" si="2">I40-H40</f>
        <v>0</v>
      </c>
      <c r="K40" s="106"/>
      <c r="L40" s="25">
        <v>0</v>
      </c>
      <c r="M40" s="25">
        <v>0</v>
      </c>
      <c r="N40" s="25">
        <v>0</v>
      </c>
      <c r="O40" s="30"/>
      <c r="P40" s="25">
        <v>0</v>
      </c>
      <c r="Q40" s="25">
        <v>0</v>
      </c>
      <c r="R40" s="139">
        <f t="shared" si="1"/>
        <v>0</v>
      </c>
      <c r="S40" s="25"/>
      <c r="T40" s="25">
        <v>0</v>
      </c>
      <c r="U40" s="25">
        <v>0</v>
      </c>
    </row>
    <row r="41" spans="1:21" ht="41.25" customHeight="1">
      <c r="A41" s="65" t="s">
        <v>70</v>
      </c>
      <c r="B41" s="91" t="s">
        <v>103</v>
      </c>
      <c r="C41" s="36" t="s">
        <v>102</v>
      </c>
      <c r="D41" s="93">
        <v>582.79999999999995</v>
      </c>
      <c r="E41" s="93">
        <v>582.79999999999995</v>
      </c>
      <c r="F41" s="116">
        <v>1214.33</v>
      </c>
      <c r="G41" s="116">
        <v>1214.33</v>
      </c>
      <c r="H41" s="116">
        <v>1214.33</v>
      </c>
      <c r="I41" s="116">
        <v>1214.33</v>
      </c>
      <c r="J41" s="24">
        <f t="shared" si="2"/>
        <v>0</v>
      </c>
      <c r="K41" s="106"/>
      <c r="L41" s="25">
        <v>0</v>
      </c>
      <c r="M41" s="25">
        <v>0</v>
      </c>
      <c r="N41" s="25">
        <v>0</v>
      </c>
      <c r="O41" s="30"/>
      <c r="P41" s="25">
        <v>0</v>
      </c>
      <c r="Q41" s="25">
        <v>0</v>
      </c>
      <c r="R41" s="139">
        <f t="shared" si="1"/>
        <v>0</v>
      </c>
      <c r="S41" s="25"/>
      <c r="T41" s="25">
        <v>0</v>
      </c>
      <c r="U41" s="25">
        <v>0</v>
      </c>
    </row>
    <row r="42" spans="1:21" ht="36" customHeight="1">
      <c r="A42" s="65" t="s">
        <v>71</v>
      </c>
      <c r="B42" s="91" t="s">
        <v>104</v>
      </c>
      <c r="C42" s="36" t="s">
        <v>102</v>
      </c>
      <c r="D42" s="93">
        <v>1202</v>
      </c>
      <c r="E42" s="93">
        <v>1202</v>
      </c>
      <c r="F42" s="116">
        <v>1715.25</v>
      </c>
      <c r="G42" s="116">
        <v>1715.25</v>
      </c>
      <c r="H42" s="116">
        <v>1715.25</v>
      </c>
      <c r="I42" s="116">
        <v>1715.25</v>
      </c>
      <c r="J42" s="24">
        <f t="shared" si="2"/>
        <v>0</v>
      </c>
      <c r="K42" s="106"/>
      <c r="L42" s="25">
        <v>0</v>
      </c>
      <c r="M42" s="25">
        <v>0</v>
      </c>
      <c r="N42" s="25">
        <v>0</v>
      </c>
      <c r="O42" s="30"/>
      <c r="P42" s="25">
        <v>0</v>
      </c>
      <c r="Q42" s="25">
        <v>0</v>
      </c>
      <c r="R42" s="139">
        <f t="shared" si="1"/>
        <v>0</v>
      </c>
      <c r="S42" s="25"/>
      <c r="T42" s="25">
        <v>0</v>
      </c>
      <c r="U42" s="25">
        <v>0</v>
      </c>
    </row>
    <row r="43" spans="1:21" ht="86.25" customHeight="1">
      <c r="A43" s="65" t="s">
        <v>72</v>
      </c>
      <c r="B43" s="91" t="s">
        <v>199</v>
      </c>
      <c r="C43" s="36"/>
      <c r="D43" s="141"/>
      <c r="E43" s="141"/>
      <c r="F43" s="116"/>
      <c r="G43" s="116"/>
      <c r="H43" s="116"/>
      <c r="I43" s="116"/>
      <c r="J43" s="24"/>
      <c r="K43" s="105"/>
      <c r="L43" s="25"/>
      <c r="M43" s="25"/>
      <c r="N43" s="25"/>
      <c r="O43" s="30"/>
      <c r="P43" s="139">
        <v>9645.85</v>
      </c>
      <c r="Q43" s="139">
        <v>9645.85</v>
      </c>
      <c r="R43" s="139">
        <f t="shared" si="1"/>
        <v>0</v>
      </c>
      <c r="S43" s="139"/>
      <c r="T43" s="25">
        <v>0</v>
      </c>
      <c r="U43" s="25">
        <v>0</v>
      </c>
    </row>
    <row r="44" spans="1:21" ht="40.5" customHeight="1">
      <c r="A44" s="65"/>
      <c r="B44" s="37" t="s">
        <v>50</v>
      </c>
      <c r="C44" s="36"/>
      <c r="D44" s="38"/>
      <c r="E44" s="36"/>
      <c r="F44" s="31"/>
      <c r="G44" s="31"/>
      <c r="H44" s="123">
        <f>H48+H49+H50+H51+H52+H53</f>
        <v>360109.87000000005</v>
      </c>
      <c r="I44" s="123">
        <f>SUM(I48:I53)</f>
        <v>208959.87933999998</v>
      </c>
      <c r="J44" s="24"/>
      <c r="K44" s="88"/>
      <c r="L44" s="25"/>
      <c r="M44" s="25"/>
      <c r="N44" s="25"/>
      <c r="O44" s="30"/>
      <c r="P44" s="149">
        <f>SUM(P45:P47)</f>
        <v>2460247.5</v>
      </c>
      <c r="Q44" s="149">
        <f>SUM(Q45:Q47)</f>
        <v>2476852.534</v>
      </c>
      <c r="R44" s="139">
        <f t="shared" si="1"/>
        <v>16605.033999999985</v>
      </c>
      <c r="S44" s="149"/>
      <c r="T44" s="26"/>
      <c r="U44" s="26"/>
    </row>
    <row r="45" spans="1:21" ht="40.5" customHeight="1">
      <c r="A45" s="65" t="s">
        <v>203</v>
      </c>
      <c r="B45" s="91" t="s">
        <v>200</v>
      </c>
      <c r="C45" s="142" t="s">
        <v>98</v>
      </c>
      <c r="D45" s="143">
        <v>1000</v>
      </c>
      <c r="E45" s="36"/>
      <c r="F45" s="31"/>
      <c r="G45" s="31"/>
      <c r="H45" s="123"/>
      <c r="I45" s="123"/>
      <c r="J45" s="24"/>
      <c r="K45" s="88"/>
      <c r="L45" s="25"/>
      <c r="M45" s="25"/>
      <c r="N45" s="25"/>
      <c r="O45" s="30"/>
      <c r="P45" s="139">
        <v>20235.5</v>
      </c>
      <c r="Q45" s="116">
        <v>8724.9699999999993</v>
      </c>
      <c r="R45" s="139">
        <f t="shared" si="1"/>
        <v>-11510.53</v>
      </c>
      <c r="S45" s="151"/>
      <c r="T45" s="25">
        <v>0</v>
      </c>
      <c r="U45" s="25">
        <v>0</v>
      </c>
    </row>
    <row r="46" spans="1:21" ht="40.5" customHeight="1">
      <c r="A46" s="65" t="s">
        <v>206</v>
      </c>
      <c r="B46" s="91" t="s">
        <v>201</v>
      </c>
      <c r="C46" s="142" t="s">
        <v>63</v>
      </c>
      <c r="D46" s="144">
        <v>3.1890000000000001</v>
      </c>
      <c r="E46" s="36"/>
      <c r="F46" s="31"/>
      <c r="G46" s="31"/>
      <c r="H46" s="123"/>
      <c r="I46" s="123"/>
      <c r="J46" s="24"/>
      <c r="K46" s="88"/>
      <c r="L46" s="25"/>
      <c r="M46" s="25"/>
      <c r="N46" s="25"/>
      <c r="O46" s="30"/>
      <c r="P46" s="139">
        <v>118526.7</v>
      </c>
      <c r="Q46" s="116">
        <v>118526.7</v>
      </c>
      <c r="R46" s="139">
        <f t="shared" si="1"/>
        <v>0</v>
      </c>
      <c r="S46" s="116"/>
      <c r="T46" s="25">
        <v>0</v>
      </c>
      <c r="U46" s="25">
        <v>0</v>
      </c>
    </row>
    <row r="47" spans="1:21" ht="80.25" customHeight="1">
      <c r="A47" s="65" t="s">
        <v>86</v>
      </c>
      <c r="B47" s="91" t="s">
        <v>202</v>
      </c>
      <c r="C47" s="142" t="s">
        <v>98</v>
      </c>
      <c r="D47" s="25">
        <v>100000</v>
      </c>
      <c r="E47" s="36"/>
      <c r="F47" s="31"/>
      <c r="G47" s="31"/>
      <c r="H47" s="123"/>
      <c r="I47" s="123"/>
      <c r="J47" s="24"/>
      <c r="K47" s="88"/>
      <c r="L47" s="25"/>
      <c r="M47" s="25"/>
      <c r="N47" s="25"/>
      <c r="O47" s="30"/>
      <c r="P47" s="139">
        <v>2321485.2999999998</v>
      </c>
      <c r="Q47" s="116">
        <v>2349600.8640000001</v>
      </c>
      <c r="R47" s="139">
        <f t="shared" si="1"/>
        <v>28115.564000000246</v>
      </c>
      <c r="S47" s="116"/>
      <c r="T47" s="25">
        <v>0</v>
      </c>
      <c r="U47" s="25">
        <v>0</v>
      </c>
    </row>
    <row r="48" spans="1:21" ht="34.5" customHeight="1">
      <c r="A48" s="65" t="s">
        <v>74</v>
      </c>
      <c r="B48" s="91" t="s">
        <v>82</v>
      </c>
      <c r="C48" s="66" t="s">
        <v>57</v>
      </c>
      <c r="D48" s="103">
        <v>0.747</v>
      </c>
      <c r="E48" s="103">
        <v>0.747</v>
      </c>
      <c r="F48" s="120">
        <v>65068.14</v>
      </c>
      <c r="G48" s="120">
        <v>32776.467859999997</v>
      </c>
      <c r="H48" s="120">
        <v>65068.14</v>
      </c>
      <c r="I48" s="120">
        <f>G48</f>
        <v>32776.467859999997</v>
      </c>
      <c r="J48" s="24">
        <f t="shared" ref="J48:J105" si="3">I48-H48</f>
        <v>-32291.672140000002</v>
      </c>
      <c r="K48" s="109" t="s">
        <v>191</v>
      </c>
      <c r="L48" s="25">
        <v>0</v>
      </c>
      <c r="M48" s="25">
        <v>0</v>
      </c>
      <c r="N48" s="25">
        <v>0</v>
      </c>
      <c r="O48" s="67"/>
      <c r="P48" s="25">
        <v>0</v>
      </c>
      <c r="Q48" s="26">
        <v>0</v>
      </c>
      <c r="R48" s="26"/>
      <c r="S48" s="26"/>
      <c r="T48" s="25">
        <v>0</v>
      </c>
      <c r="U48" s="25">
        <v>0</v>
      </c>
    </row>
    <row r="49" spans="1:21" ht="45">
      <c r="A49" s="65" t="s">
        <v>75</v>
      </c>
      <c r="B49" s="91" t="s">
        <v>105</v>
      </c>
      <c r="C49" s="66" t="s">
        <v>57</v>
      </c>
      <c r="D49" s="102">
        <v>0.31590000000000001</v>
      </c>
      <c r="E49" s="102">
        <v>0.31590000000000001</v>
      </c>
      <c r="F49" s="120">
        <v>25725.82</v>
      </c>
      <c r="G49" s="120">
        <v>25725.82</v>
      </c>
      <c r="H49" s="120">
        <v>25725.82</v>
      </c>
      <c r="I49" s="120">
        <v>25725.82</v>
      </c>
      <c r="J49" s="66">
        <f>I49-H49</f>
        <v>0</v>
      </c>
      <c r="K49" s="106"/>
      <c r="L49" s="25">
        <v>0</v>
      </c>
      <c r="M49" s="25">
        <v>0</v>
      </c>
      <c r="N49" s="25">
        <v>0</v>
      </c>
      <c r="O49" s="67"/>
      <c r="P49" s="25">
        <v>0</v>
      </c>
      <c r="Q49" s="25">
        <v>0</v>
      </c>
      <c r="R49" s="25"/>
      <c r="S49" s="25"/>
      <c r="T49" s="25">
        <v>0</v>
      </c>
      <c r="U49" s="25">
        <v>0</v>
      </c>
    </row>
    <row r="50" spans="1:21" ht="34.5" customHeight="1">
      <c r="A50" s="65" t="s">
        <v>87</v>
      </c>
      <c r="B50" s="91" t="s">
        <v>106</v>
      </c>
      <c r="C50" s="66" t="s">
        <v>57</v>
      </c>
      <c r="D50" s="103">
        <v>1.3340000000000001</v>
      </c>
      <c r="E50" s="136">
        <v>0.64300000000000002</v>
      </c>
      <c r="F50" s="120">
        <v>208381.8</v>
      </c>
      <c r="G50" s="120">
        <v>104339.3795</v>
      </c>
      <c r="H50" s="120">
        <v>208381.8</v>
      </c>
      <c r="I50" s="120">
        <f>G50</f>
        <v>104339.3795</v>
      </c>
      <c r="J50" s="24">
        <f t="shared" ref="J50" si="4">I50-H50</f>
        <v>-104042.42049999999</v>
      </c>
      <c r="K50" s="109" t="s">
        <v>191</v>
      </c>
      <c r="L50" s="25">
        <v>0</v>
      </c>
      <c r="M50" s="25">
        <v>0</v>
      </c>
      <c r="N50" s="25">
        <v>0</v>
      </c>
      <c r="O50" s="67"/>
      <c r="P50" s="25">
        <v>0</v>
      </c>
      <c r="Q50" s="25">
        <v>0</v>
      </c>
      <c r="R50" s="25"/>
      <c r="S50" s="25"/>
      <c r="T50" s="25">
        <v>0</v>
      </c>
      <c r="U50" s="25">
        <v>0</v>
      </c>
    </row>
    <row r="51" spans="1:21" ht="48" customHeight="1">
      <c r="A51" s="65" t="s">
        <v>76</v>
      </c>
      <c r="B51" s="91" t="s">
        <v>107</v>
      </c>
      <c r="C51" s="66" t="s">
        <v>57</v>
      </c>
      <c r="D51" s="103">
        <v>1.038</v>
      </c>
      <c r="E51" s="103">
        <v>1.038</v>
      </c>
      <c r="F51" s="120">
        <v>34628.53</v>
      </c>
      <c r="G51" s="120">
        <v>19812.631979999998</v>
      </c>
      <c r="H51" s="120">
        <v>34628.53</v>
      </c>
      <c r="I51" s="120">
        <f>G51</f>
        <v>19812.631979999998</v>
      </c>
      <c r="J51" s="24">
        <f t="shared" ref="J51" si="5">I51-H51</f>
        <v>-14815.898020000001</v>
      </c>
      <c r="K51" s="109" t="s">
        <v>191</v>
      </c>
      <c r="L51" s="25">
        <v>0</v>
      </c>
      <c r="M51" s="25">
        <v>0</v>
      </c>
      <c r="N51" s="25">
        <v>0</v>
      </c>
      <c r="O51" s="67"/>
      <c r="P51" s="25">
        <v>0</v>
      </c>
      <c r="Q51" s="25">
        <v>0</v>
      </c>
      <c r="R51" s="25"/>
      <c r="S51" s="25"/>
      <c r="T51" s="25">
        <v>0</v>
      </c>
      <c r="U51" s="25">
        <v>0</v>
      </c>
    </row>
    <row r="52" spans="1:21" ht="33.75">
      <c r="A52" s="65" t="s">
        <v>77</v>
      </c>
      <c r="B52" s="91" t="s">
        <v>108</v>
      </c>
      <c r="C52" s="66" t="s">
        <v>102</v>
      </c>
      <c r="D52" s="103">
        <v>582.79999999999995</v>
      </c>
      <c r="E52" s="103">
        <v>582.79999999999995</v>
      </c>
      <c r="F52" s="120">
        <v>23985.58</v>
      </c>
      <c r="G52" s="120">
        <v>23985.58</v>
      </c>
      <c r="H52" s="120">
        <v>23985.58</v>
      </c>
      <c r="I52" s="120">
        <v>23985.58</v>
      </c>
      <c r="J52" s="24">
        <f t="shared" ref="J52" si="6">I52-H52</f>
        <v>0</v>
      </c>
      <c r="K52" s="106"/>
      <c r="L52" s="25">
        <v>0</v>
      </c>
      <c r="M52" s="25">
        <v>0</v>
      </c>
      <c r="N52" s="25">
        <v>0</v>
      </c>
      <c r="O52" s="67"/>
      <c r="P52" s="25">
        <v>0</v>
      </c>
      <c r="Q52" s="25">
        <v>0</v>
      </c>
      <c r="R52" s="25"/>
      <c r="S52" s="25"/>
      <c r="T52" s="25">
        <v>0</v>
      </c>
      <c r="U52" s="25">
        <v>0</v>
      </c>
    </row>
    <row r="53" spans="1:21" ht="32.25" customHeight="1">
      <c r="A53" s="65" t="s">
        <v>78</v>
      </c>
      <c r="B53" s="91" t="s">
        <v>58</v>
      </c>
      <c r="C53" s="66" t="s">
        <v>57</v>
      </c>
      <c r="D53" s="87">
        <v>0.1</v>
      </c>
      <c r="E53" s="36">
        <v>0.1</v>
      </c>
      <c r="F53" s="66">
        <v>2320</v>
      </c>
      <c r="G53" s="31">
        <f t="shared" ref="G53" si="7">I53</f>
        <v>2320</v>
      </c>
      <c r="H53" s="23">
        <v>2320</v>
      </c>
      <c r="I53" s="24">
        <v>2320</v>
      </c>
      <c r="J53" s="24">
        <f t="shared" si="3"/>
        <v>0</v>
      </c>
      <c r="K53" s="108"/>
      <c r="L53" s="25">
        <v>0</v>
      </c>
      <c r="M53" s="25">
        <v>0</v>
      </c>
      <c r="N53" s="25">
        <v>0</v>
      </c>
      <c r="O53" s="67"/>
      <c r="P53" s="25">
        <v>0</v>
      </c>
      <c r="Q53" s="26">
        <v>0</v>
      </c>
      <c r="R53" s="26"/>
      <c r="S53" s="26"/>
      <c r="T53" s="26">
        <v>0</v>
      </c>
      <c r="U53" s="26">
        <v>0</v>
      </c>
    </row>
    <row r="54" spans="1:21">
      <c r="A54" s="65"/>
      <c r="B54" s="37" t="s">
        <v>61</v>
      </c>
      <c r="C54" s="66"/>
      <c r="D54" s="90"/>
      <c r="E54" s="36"/>
      <c r="F54" s="66"/>
      <c r="G54" s="31"/>
      <c r="H54" s="122">
        <f>H55+H56+H57+H58+H59+H60+H61+H62+H63+H64+H65+H66+H67+H68+H69+H70+H71+H72</f>
        <v>112200.16</v>
      </c>
      <c r="I54" s="122">
        <f>I55+I56+I57+I58+I59+I60+I61+I62+I63+I64+I65+I66+I67+I68+I69+I70+I71+I72</f>
        <v>112200.16</v>
      </c>
      <c r="J54" s="24"/>
      <c r="K54" s="89"/>
      <c r="L54" s="25"/>
      <c r="M54" s="25"/>
      <c r="N54" s="25"/>
      <c r="O54" s="67"/>
      <c r="P54" s="25"/>
      <c r="Q54" s="26"/>
      <c r="R54" s="26"/>
      <c r="S54" s="26"/>
      <c r="T54" s="26"/>
      <c r="U54" s="26"/>
    </row>
    <row r="55" spans="1:21" ht="21" customHeight="1">
      <c r="A55" s="65" t="s">
        <v>88</v>
      </c>
      <c r="B55" s="104" t="s">
        <v>109</v>
      </c>
      <c r="C55" s="66" t="s">
        <v>83</v>
      </c>
      <c r="D55" s="101">
        <v>5</v>
      </c>
      <c r="E55" s="36">
        <v>5</v>
      </c>
      <c r="F55" s="120">
        <v>8095.84</v>
      </c>
      <c r="G55" s="120">
        <v>8095.84</v>
      </c>
      <c r="H55" s="120">
        <v>8095.84</v>
      </c>
      <c r="I55" s="120">
        <v>8095.84</v>
      </c>
      <c r="J55" s="117">
        <f>I55-H55</f>
        <v>0</v>
      </c>
      <c r="K55" s="106"/>
      <c r="L55" s="25"/>
      <c r="M55" s="25"/>
      <c r="N55" s="25"/>
      <c r="O55" s="67"/>
      <c r="P55" s="25"/>
      <c r="Q55" s="26"/>
      <c r="R55" s="26"/>
      <c r="S55" s="26"/>
      <c r="T55" s="26"/>
      <c r="U55" s="26"/>
    </row>
    <row r="56" spans="1:21" ht="27" customHeight="1">
      <c r="A56" s="65" t="s">
        <v>80</v>
      </c>
      <c r="B56" s="104" t="s">
        <v>110</v>
      </c>
      <c r="C56" s="66" t="s">
        <v>62</v>
      </c>
      <c r="D56" s="101">
        <v>10</v>
      </c>
      <c r="E56" s="36">
        <v>10</v>
      </c>
      <c r="F56" s="120">
        <v>4705</v>
      </c>
      <c r="G56" s="120">
        <v>4705</v>
      </c>
      <c r="H56" s="120">
        <v>4705</v>
      </c>
      <c r="I56" s="120">
        <v>4705</v>
      </c>
      <c r="J56" s="117">
        <f>I56-H56</f>
        <v>0</v>
      </c>
      <c r="K56" s="106"/>
      <c r="L56" s="25"/>
      <c r="M56" s="25"/>
      <c r="N56" s="25"/>
      <c r="O56" s="67"/>
      <c r="P56" s="25"/>
      <c r="Q56" s="26"/>
      <c r="R56" s="26"/>
      <c r="S56" s="26"/>
      <c r="T56" s="26"/>
      <c r="U56" s="26"/>
    </row>
    <row r="57" spans="1:21" ht="27" customHeight="1">
      <c r="A57" s="65" t="s">
        <v>89</v>
      </c>
      <c r="B57" s="104" t="s">
        <v>111</v>
      </c>
      <c r="C57" s="66" t="s">
        <v>62</v>
      </c>
      <c r="D57" s="101">
        <v>2</v>
      </c>
      <c r="E57" s="36">
        <v>2</v>
      </c>
      <c r="F57" s="120">
        <v>36750</v>
      </c>
      <c r="G57" s="120">
        <v>36750</v>
      </c>
      <c r="H57" s="120">
        <v>36750</v>
      </c>
      <c r="I57" s="120">
        <v>36750</v>
      </c>
      <c r="J57" s="117">
        <f>I57-H57</f>
        <v>0</v>
      </c>
      <c r="K57" s="106"/>
      <c r="L57" s="25"/>
      <c r="M57" s="25"/>
      <c r="N57" s="25"/>
      <c r="O57" s="67"/>
      <c r="P57" s="25"/>
      <c r="Q57" s="26"/>
      <c r="R57" s="26"/>
      <c r="S57" s="26"/>
      <c r="T57" s="26"/>
      <c r="U57" s="26"/>
    </row>
    <row r="58" spans="1:21" ht="36.75" customHeight="1">
      <c r="A58" s="65" t="s">
        <v>81</v>
      </c>
      <c r="B58" s="104" t="s">
        <v>112</v>
      </c>
      <c r="C58" s="66" t="s">
        <v>62</v>
      </c>
      <c r="D58" s="101">
        <v>1</v>
      </c>
      <c r="E58" s="36">
        <v>1</v>
      </c>
      <c r="F58" s="120">
        <v>1635</v>
      </c>
      <c r="G58" s="120">
        <v>1635</v>
      </c>
      <c r="H58" s="120">
        <v>1635</v>
      </c>
      <c r="I58" s="120">
        <v>1635</v>
      </c>
      <c r="J58" s="117">
        <f>I58-H58</f>
        <v>0</v>
      </c>
      <c r="K58" s="106"/>
      <c r="L58" s="25"/>
      <c r="M58" s="25"/>
      <c r="N58" s="25"/>
      <c r="O58" s="67"/>
      <c r="P58" s="25"/>
      <c r="Q58" s="26"/>
      <c r="R58" s="26"/>
      <c r="S58" s="26"/>
      <c r="T58" s="26"/>
      <c r="U58" s="26"/>
    </row>
    <row r="59" spans="1:21" ht="27" customHeight="1">
      <c r="A59" s="65" t="s">
        <v>90</v>
      </c>
      <c r="B59" s="91" t="s">
        <v>113</v>
      </c>
      <c r="C59" s="90" t="s">
        <v>62</v>
      </c>
      <c r="D59" s="90">
        <v>1</v>
      </c>
      <c r="E59" s="36">
        <v>1</v>
      </c>
      <c r="F59" s="120">
        <v>10099</v>
      </c>
      <c r="G59" s="120">
        <v>10099</v>
      </c>
      <c r="H59" s="120">
        <v>10099</v>
      </c>
      <c r="I59" s="120">
        <v>10099</v>
      </c>
      <c r="J59" s="117">
        <f>I59-H59</f>
        <v>0</v>
      </c>
      <c r="K59" s="106"/>
      <c r="L59" s="25">
        <v>0</v>
      </c>
      <c r="M59" s="25">
        <v>0</v>
      </c>
      <c r="N59" s="25">
        <v>0</v>
      </c>
      <c r="O59" s="67"/>
      <c r="P59" s="25">
        <v>0</v>
      </c>
      <c r="Q59" s="25">
        <v>0</v>
      </c>
      <c r="R59" s="25"/>
      <c r="S59" s="25"/>
      <c r="T59" s="25">
        <v>0</v>
      </c>
      <c r="U59" s="25">
        <v>0</v>
      </c>
    </row>
    <row r="60" spans="1:21" ht="27" customHeight="1">
      <c r="A60" s="65" t="s">
        <v>121</v>
      </c>
      <c r="B60" s="91" t="s">
        <v>114</v>
      </c>
      <c r="C60" s="101" t="s">
        <v>62</v>
      </c>
      <c r="D60" s="90">
        <v>2</v>
      </c>
      <c r="E60" s="36">
        <v>2</v>
      </c>
      <c r="F60" s="120">
        <v>5114</v>
      </c>
      <c r="G60" s="120">
        <v>5114</v>
      </c>
      <c r="H60" s="120">
        <v>5114</v>
      </c>
      <c r="I60" s="120">
        <v>5114</v>
      </c>
      <c r="J60" s="117">
        <f t="shared" ref="J60:J66" si="8">I60-H60</f>
        <v>0</v>
      </c>
      <c r="K60" s="106"/>
      <c r="L60" s="25">
        <v>0</v>
      </c>
      <c r="M60" s="25">
        <v>0</v>
      </c>
      <c r="N60" s="25">
        <v>0</v>
      </c>
      <c r="O60" s="67"/>
      <c r="P60" s="25">
        <v>0</v>
      </c>
      <c r="Q60" s="25">
        <v>0</v>
      </c>
      <c r="R60" s="25"/>
      <c r="S60" s="25"/>
      <c r="T60" s="25">
        <v>0</v>
      </c>
      <c r="U60" s="25">
        <v>0</v>
      </c>
    </row>
    <row r="61" spans="1:21" ht="17.25" customHeight="1">
      <c r="A61" s="65" t="s">
        <v>123</v>
      </c>
      <c r="B61" s="91" t="s">
        <v>115</v>
      </c>
      <c r="C61" s="90" t="s">
        <v>62</v>
      </c>
      <c r="D61" s="90">
        <v>2</v>
      </c>
      <c r="E61" s="36">
        <v>2</v>
      </c>
      <c r="F61" s="120">
        <v>4860</v>
      </c>
      <c r="G61" s="120">
        <v>4860</v>
      </c>
      <c r="H61" s="120">
        <v>4860</v>
      </c>
      <c r="I61" s="120">
        <v>4860</v>
      </c>
      <c r="J61" s="117">
        <f t="shared" si="8"/>
        <v>0</v>
      </c>
      <c r="K61" s="106"/>
      <c r="L61" s="25">
        <v>0</v>
      </c>
      <c r="M61" s="25">
        <v>0</v>
      </c>
      <c r="N61" s="25">
        <v>0</v>
      </c>
      <c r="O61" s="67"/>
      <c r="P61" s="25">
        <v>0</v>
      </c>
      <c r="Q61" s="25">
        <v>0</v>
      </c>
      <c r="R61" s="25"/>
      <c r="S61" s="25"/>
      <c r="T61" s="25">
        <v>0</v>
      </c>
      <c r="U61" s="25">
        <v>0</v>
      </c>
    </row>
    <row r="62" spans="1:21" ht="21" customHeight="1">
      <c r="A62" s="65" t="s">
        <v>125</v>
      </c>
      <c r="B62" s="91" t="s">
        <v>116</v>
      </c>
      <c r="C62" s="90" t="s">
        <v>62</v>
      </c>
      <c r="D62" s="90">
        <v>1</v>
      </c>
      <c r="E62" s="36">
        <v>1</v>
      </c>
      <c r="F62" s="120">
        <v>4194.95</v>
      </c>
      <c r="G62" s="120">
        <v>4194.95</v>
      </c>
      <c r="H62" s="120">
        <v>4194.95</v>
      </c>
      <c r="I62" s="120">
        <v>4194.95</v>
      </c>
      <c r="J62" s="117">
        <f t="shared" si="8"/>
        <v>0</v>
      </c>
      <c r="K62" s="106"/>
      <c r="L62" s="25">
        <v>0</v>
      </c>
      <c r="M62" s="25">
        <v>0</v>
      </c>
      <c r="N62" s="25">
        <v>0</v>
      </c>
      <c r="O62" s="67"/>
      <c r="P62" s="25">
        <v>0</v>
      </c>
      <c r="Q62" s="25">
        <v>0</v>
      </c>
      <c r="R62" s="25"/>
      <c r="S62" s="25"/>
      <c r="T62" s="25">
        <v>0</v>
      </c>
      <c r="U62" s="25">
        <v>0</v>
      </c>
    </row>
    <row r="63" spans="1:21" ht="21" customHeight="1">
      <c r="A63" s="65" t="s">
        <v>126</v>
      </c>
      <c r="B63" s="91" t="s">
        <v>117</v>
      </c>
      <c r="C63" s="112" t="s">
        <v>84</v>
      </c>
      <c r="D63" s="90">
        <v>1</v>
      </c>
      <c r="E63" s="36">
        <v>1</v>
      </c>
      <c r="F63" s="120">
        <v>12200</v>
      </c>
      <c r="G63" s="120">
        <v>12200</v>
      </c>
      <c r="H63" s="120">
        <v>12200</v>
      </c>
      <c r="I63" s="120">
        <v>12200</v>
      </c>
      <c r="J63" s="117">
        <f t="shared" si="8"/>
        <v>0</v>
      </c>
      <c r="K63" s="106"/>
      <c r="L63" s="25">
        <v>0</v>
      </c>
      <c r="M63" s="25">
        <v>0</v>
      </c>
      <c r="N63" s="25">
        <v>0</v>
      </c>
      <c r="O63" s="67"/>
      <c r="P63" s="25">
        <v>0</v>
      </c>
      <c r="Q63" s="25">
        <v>0</v>
      </c>
      <c r="R63" s="25"/>
      <c r="S63" s="25"/>
      <c r="T63" s="25">
        <v>0</v>
      </c>
      <c r="U63" s="25">
        <v>0</v>
      </c>
    </row>
    <row r="64" spans="1:21" ht="30" customHeight="1">
      <c r="A64" s="65" t="s">
        <v>132</v>
      </c>
      <c r="B64" s="91" t="s">
        <v>118</v>
      </c>
      <c r="C64" s="90" t="s">
        <v>62</v>
      </c>
      <c r="D64" s="90">
        <v>1</v>
      </c>
      <c r="E64" s="36">
        <v>1</v>
      </c>
      <c r="F64" s="120">
        <v>390</v>
      </c>
      <c r="G64" s="120">
        <v>390</v>
      </c>
      <c r="H64" s="120">
        <v>390</v>
      </c>
      <c r="I64" s="120">
        <v>390</v>
      </c>
      <c r="J64" s="117">
        <f t="shared" si="8"/>
        <v>0</v>
      </c>
      <c r="K64" s="106"/>
      <c r="L64" s="25">
        <v>0</v>
      </c>
      <c r="M64" s="25">
        <v>0</v>
      </c>
      <c r="N64" s="25">
        <v>0</v>
      </c>
      <c r="O64" s="67"/>
      <c r="P64" s="25">
        <v>0</v>
      </c>
      <c r="Q64" s="25">
        <v>0</v>
      </c>
      <c r="R64" s="25"/>
      <c r="S64" s="25"/>
      <c r="T64" s="25">
        <v>0</v>
      </c>
      <c r="U64" s="25">
        <v>0</v>
      </c>
    </row>
    <row r="65" spans="1:21" s="72" customFormat="1" ht="23.25" customHeight="1">
      <c r="A65" s="65" t="s">
        <v>133</v>
      </c>
      <c r="B65" s="91" t="s">
        <v>119</v>
      </c>
      <c r="C65" s="90" t="s">
        <v>62</v>
      </c>
      <c r="D65" s="90">
        <v>1</v>
      </c>
      <c r="E65" s="36">
        <v>1</v>
      </c>
      <c r="F65" s="120">
        <v>891.21</v>
      </c>
      <c r="G65" s="120">
        <v>891.21</v>
      </c>
      <c r="H65" s="120">
        <v>891.21</v>
      </c>
      <c r="I65" s="120">
        <v>891.21</v>
      </c>
      <c r="J65" s="117">
        <f t="shared" si="8"/>
        <v>0</v>
      </c>
      <c r="K65" s="106"/>
      <c r="L65" s="25">
        <v>0</v>
      </c>
      <c r="M65" s="25">
        <v>0</v>
      </c>
      <c r="N65" s="25">
        <v>0</v>
      </c>
      <c r="O65" s="67"/>
      <c r="P65" s="25">
        <v>0</v>
      </c>
      <c r="Q65" s="25">
        <v>0</v>
      </c>
      <c r="R65" s="25"/>
      <c r="S65" s="25"/>
      <c r="T65" s="25">
        <v>0</v>
      </c>
      <c r="U65" s="25">
        <v>0</v>
      </c>
    </row>
    <row r="66" spans="1:21" s="55" customFormat="1" ht="20.25" customHeight="1">
      <c r="A66" s="65" t="s">
        <v>134</v>
      </c>
      <c r="B66" s="91" t="s">
        <v>120</v>
      </c>
      <c r="C66" s="90" t="s">
        <v>62</v>
      </c>
      <c r="D66" s="90">
        <v>4</v>
      </c>
      <c r="E66" s="36">
        <v>4</v>
      </c>
      <c r="F66" s="120">
        <v>907.6</v>
      </c>
      <c r="G66" s="120">
        <v>907.6</v>
      </c>
      <c r="H66" s="120">
        <v>907.6</v>
      </c>
      <c r="I66" s="120">
        <v>907.6</v>
      </c>
      <c r="J66" s="117">
        <f t="shared" si="8"/>
        <v>0</v>
      </c>
      <c r="K66" s="106"/>
      <c r="L66" s="25">
        <v>0</v>
      </c>
      <c r="M66" s="25">
        <v>0</v>
      </c>
      <c r="N66" s="25">
        <v>0</v>
      </c>
      <c r="O66" s="67"/>
      <c r="P66" s="25">
        <v>0</v>
      </c>
      <c r="Q66" s="25">
        <v>0</v>
      </c>
      <c r="R66" s="25"/>
      <c r="S66" s="25"/>
      <c r="T66" s="25">
        <v>0</v>
      </c>
      <c r="U66" s="25">
        <v>0</v>
      </c>
    </row>
    <row r="67" spans="1:21" s="55" customFormat="1" ht="15" customHeight="1">
      <c r="A67" s="65" t="s">
        <v>136</v>
      </c>
      <c r="B67" s="91" t="s">
        <v>122</v>
      </c>
      <c r="C67" s="112" t="s">
        <v>62</v>
      </c>
      <c r="D67" s="112">
        <v>5</v>
      </c>
      <c r="E67" s="36">
        <v>5</v>
      </c>
      <c r="F67" s="120">
        <v>1047</v>
      </c>
      <c r="G67" s="120">
        <v>1047</v>
      </c>
      <c r="H67" s="120">
        <v>1047</v>
      </c>
      <c r="I67" s="120">
        <v>1047</v>
      </c>
      <c r="J67" s="117">
        <f t="shared" ref="J67:J72" si="9">I67-H67</f>
        <v>0</v>
      </c>
      <c r="K67" s="106"/>
      <c r="L67" s="25">
        <v>0</v>
      </c>
      <c r="M67" s="25">
        <v>0</v>
      </c>
      <c r="N67" s="25">
        <v>0</v>
      </c>
      <c r="O67" s="67"/>
      <c r="P67" s="25">
        <v>0</v>
      </c>
      <c r="Q67" s="25">
        <v>0</v>
      </c>
      <c r="R67" s="25"/>
      <c r="S67" s="25"/>
      <c r="T67" s="25">
        <v>0</v>
      </c>
      <c r="U67" s="25">
        <v>0</v>
      </c>
    </row>
    <row r="68" spans="1:21" s="55" customFormat="1" ht="33" customHeight="1">
      <c r="A68" s="65" t="s">
        <v>137</v>
      </c>
      <c r="B68" s="91" t="s">
        <v>124</v>
      </c>
      <c r="C68" s="112" t="s">
        <v>102</v>
      </c>
      <c r="D68" s="112">
        <v>50</v>
      </c>
      <c r="E68" s="36">
        <v>50</v>
      </c>
      <c r="F68" s="120">
        <v>600.89</v>
      </c>
      <c r="G68" s="120">
        <v>600.89</v>
      </c>
      <c r="H68" s="120">
        <v>600.89</v>
      </c>
      <c r="I68" s="120">
        <v>600.89</v>
      </c>
      <c r="J68" s="117">
        <f t="shared" si="9"/>
        <v>0</v>
      </c>
      <c r="K68" s="106"/>
      <c r="L68" s="25">
        <v>0</v>
      </c>
      <c r="M68" s="25">
        <v>0</v>
      </c>
      <c r="N68" s="25">
        <v>0</v>
      </c>
      <c r="O68" s="67"/>
      <c r="P68" s="25">
        <v>0</v>
      </c>
      <c r="Q68" s="25">
        <v>0</v>
      </c>
      <c r="R68" s="25"/>
      <c r="S68" s="25"/>
      <c r="T68" s="25">
        <v>0</v>
      </c>
      <c r="U68" s="25">
        <v>0</v>
      </c>
    </row>
    <row r="69" spans="1:21" s="55" customFormat="1" ht="31.5" customHeight="1">
      <c r="A69" s="65" t="s">
        <v>140</v>
      </c>
      <c r="B69" s="91" t="s">
        <v>127</v>
      </c>
      <c r="C69" s="112" t="s">
        <v>62</v>
      </c>
      <c r="D69" s="112">
        <v>84</v>
      </c>
      <c r="E69" s="36">
        <v>84</v>
      </c>
      <c r="F69" s="120">
        <v>6853.78</v>
      </c>
      <c r="G69" s="120">
        <v>6853.78</v>
      </c>
      <c r="H69" s="120">
        <v>6853.78</v>
      </c>
      <c r="I69" s="120">
        <v>6853.78</v>
      </c>
      <c r="J69" s="117">
        <f t="shared" si="9"/>
        <v>0</v>
      </c>
      <c r="K69" s="106"/>
      <c r="L69" s="25">
        <v>0</v>
      </c>
      <c r="M69" s="25">
        <v>0</v>
      </c>
      <c r="N69" s="25">
        <v>0</v>
      </c>
      <c r="O69" s="67"/>
      <c r="P69" s="25">
        <v>0</v>
      </c>
      <c r="Q69" s="25">
        <v>0</v>
      </c>
      <c r="R69" s="25"/>
      <c r="S69" s="25"/>
      <c r="T69" s="25">
        <v>0</v>
      </c>
      <c r="U69" s="25">
        <v>0</v>
      </c>
    </row>
    <row r="70" spans="1:21" s="55" customFormat="1" ht="57.75" customHeight="1">
      <c r="A70" s="65" t="s">
        <v>142</v>
      </c>
      <c r="B70" s="91" t="s">
        <v>128</v>
      </c>
      <c r="C70" s="112" t="s">
        <v>62</v>
      </c>
      <c r="D70" s="112">
        <v>1</v>
      </c>
      <c r="E70" s="36">
        <v>1</v>
      </c>
      <c r="F70" s="120">
        <v>5075.8900000000003</v>
      </c>
      <c r="G70" s="120">
        <v>5075.8900000000003</v>
      </c>
      <c r="H70" s="120">
        <v>5075.8900000000003</v>
      </c>
      <c r="I70" s="120">
        <v>5075.8900000000003</v>
      </c>
      <c r="J70" s="117">
        <f t="shared" si="9"/>
        <v>0</v>
      </c>
      <c r="K70" s="106"/>
      <c r="L70" s="25">
        <v>0</v>
      </c>
      <c r="M70" s="25">
        <v>0</v>
      </c>
      <c r="N70" s="25">
        <v>0</v>
      </c>
      <c r="O70" s="67"/>
      <c r="P70" s="25">
        <v>0</v>
      </c>
      <c r="Q70" s="25">
        <v>0</v>
      </c>
      <c r="R70" s="25"/>
      <c r="S70" s="25"/>
      <c r="T70" s="25">
        <v>0</v>
      </c>
      <c r="U70" s="25">
        <v>0</v>
      </c>
    </row>
    <row r="71" spans="1:21" s="55" customFormat="1" ht="43.5" customHeight="1">
      <c r="A71" s="152" t="s">
        <v>144</v>
      </c>
      <c r="B71" s="91" t="s">
        <v>129</v>
      </c>
      <c r="C71" s="112" t="s">
        <v>130</v>
      </c>
      <c r="D71" s="112">
        <v>400</v>
      </c>
      <c r="E71" s="36">
        <v>84</v>
      </c>
      <c r="F71" s="120">
        <v>4990</v>
      </c>
      <c r="G71" s="120">
        <v>4990</v>
      </c>
      <c r="H71" s="120">
        <v>4990</v>
      </c>
      <c r="I71" s="120">
        <v>4990</v>
      </c>
      <c r="J71" s="117">
        <f t="shared" si="9"/>
        <v>0</v>
      </c>
      <c r="K71" s="106"/>
      <c r="L71" s="25">
        <v>0</v>
      </c>
      <c r="M71" s="25">
        <v>0</v>
      </c>
      <c r="N71" s="25">
        <v>0</v>
      </c>
      <c r="O71" s="67"/>
      <c r="P71" s="25">
        <v>0</v>
      </c>
      <c r="Q71" s="25">
        <v>0</v>
      </c>
      <c r="R71" s="25"/>
      <c r="S71" s="25"/>
      <c r="T71" s="25">
        <v>0</v>
      </c>
      <c r="U71" s="25">
        <v>0</v>
      </c>
    </row>
    <row r="72" spans="1:21" s="55" customFormat="1" ht="43.5" customHeight="1">
      <c r="A72" s="152" t="s">
        <v>146</v>
      </c>
      <c r="B72" s="91" t="s">
        <v>131</v>
      </c>
      <c r="C72" s="112" t="s">
        <v>130</v>
      </c>
      <c r="D72" s="112">
        <v>500</v>
      </c>
      <c r="E72" s="36">
        <v>84</v>
      </c>
      <c r="F72" s="120">
        <v>3790</v>
      </c>
      <c r="G72" s="120">
        <v>3790</v>
      </c>
      <c r="H72" s="120">
        <v>3790</v>
      </c>
      <c r="I72" s="120">
        <v>3790</v>
      </c>
      <c r="J72" s="117">
        <f t="shared" si="9"/>
        <v>0</v>
      </c>
      <c r="K72" s="106"/>
      <c r="L72" s="25">
        <v>0</v>
      </c>
      <c r="M72" s="25">
        <v>0</v>
      </c>
      <c r="N72" s="25">
        <v>0</v>
      </c>
      <c r="O72" s="67"/>
      <c r="P72" s="25">
        <v>0</v>
      </c>
      <c r="Q72" s="25">
        <v>0</v>
      </c>
      <c r="R72" s="25"/>
      <c r="S72" s="25"/>
      <c r="T72" s="25">
        <v>0</v>
      </c>
      <c r="U72" s="25">
        <v>0</v>
      </c>
    </row>
    <row r="73" spans="1:21" s="55" customFormat="1" ht="30" customHeight="1">
      <c r="A73" s="46"/>
      <c r="B73" s="37" t="s">
        <v>64</v>
      </c>
      <c r="C73" s="112"/>
      <c r="D73" s="112"/>
      <c r="E73" s="36"/>
      <c r="F73" s="120"/>
      <c r="G73" s="120"/>
      <c r="H73" s="121">
        <f>H74+H75+H76+H78</f>
        <v>83032.14</v>
      </c>
      <c r="I73" s="121">
        <f>I74+I75+I76</f>
        <v>83032.14</v>
      </c>
      <c r="J73" s="117"/>
      <c r="K73" s="106"/>
      <c r="L73" s="25"/>
      <c r="M73" s="25"/>
      <c r="N73" s="25"/>
      <c r="O73" s="67"/>
      <c r="P73" s="149">
        <f>SUM(P77:P81)</f>
        <v>334508.61</v>
      </c>
      <c r="Q73" s="149">
        <f>SUM(Q77:Q81)</f>
        <v>284868.59999999998</v>
      </c>
      <c r="R73" s="149">
        <f>SUM(R77:R81)</f>
        <v>-49640.010000000009</v>
      </c>
      <c r="S73" s="25"/>
      <c r="T73" s="25"/>
      <c r="U73" s="25"/>
    </row>
    <row r="74" spans="1:21" s="55" customFormat="1" ht="57" customHeight="1">
      <c r="A74" s="65" t="s">
        <v>148</v>
      </c>
      <c r="B74" s="91" t="s">
        <v>135</v>
      </c>
      <c r="C74" s="112" t="s">
        <v>84</v>
      </c>
      <c r="D74" s="112">
        <v>1</v>
      </c>
      <c r="E74" s="36">
        <v>1</v>
      </c>
      <c r="F74" s="120">
        <v>28350</v>
      </c>
      <c r="G74" s="120">
        <v>28350</v>
      </c>
      <c r="H74" s="120">
        <v>28350</v>
      </c>
      <c r="I74" s="120">
        <v>28350</v>
      </c>
      <c r="J74" s="117">
        <f>I74-H74</f>
        <v>0</v>
      </c>
      <c r="K74" s="106"/>
      <c r="L74" s="25">
        <v>0</v>
      </c>
      <c r="M74" s="25">
        <v>0</v>
      </c>
      <c r="N74" s="25">
        <v>0</v>
      </c>
      <c r="O74" s="67"/>
      <c r="P74" s="25">
        <v>0</v>
      </c>
      <c r="Q74" s="25">
        <v>0</v>
      </c>
      <c r="R74" s="25">
        <f>Q74-P74</f>
        <v>0</v>
      </c>
      <c r="S74" s="25"/>
      <c r="T74" s="25">
        <v>0</v>
      </c>
      <c r="U74" s="25">
        <v>0</v>
      </c>
    </row>
    <row r="75" spans="1:21" s="55" customFormat="1" ht="57" customHeight="1">
      <c r="A75" s="65" t="s">
        <v>150</v>
      </c>
      <c r="B75" s="91" t="s">
        <v>138</v>
      </c>
      <c r="C75" s="112" t="s">
        <v>84</v>
      </c>
      <c r="D75" s="112">
        <v>1</v>
      </c>
      <c r="E75" s="36">
        <v>1</v>
      </c>
      <c r="F75" s="120">
        <v>39350</v>
      </c>
      <c r="G75" s="120">
        <v>39350</v>
      </c>
      <c r="H75" s="120">
        <v>39350</v>
      </c>
      <c r="I75" s="120">
        <v>39350</v>
      </c>
      <c r="J75" s="117">
        <f>I75-H75</f>
        <v>0</v>
      </c>
      <c r="K75" s="106"/>
      <c r="L75" s="25">
        <v>0</v>
      </c>
      <c r="M75" s="25">
        <v>0</v>
      </c>
      <c r="N75" s="25">
        <v>0</v>
      </c>
      <c r="O75" s="67"/>
      <c r="P75" s="25">
        <v>0</v>
      </c>
      <c r="Q75" s="25">
        <v>0</v>
      </c>
      <c r="R75" s="25">
        <f t="shared" ref="R75:R81" si="10">Q75-P75</f>
        <v>0</v>
      </c>
      <c r="S75" s="25"/>
      <c r="T75" s="25">
        <v>0</v>
      </c>
      <c r="U75" s="25">
        <v>0</v>
      </c>
    </row>
    <row r="76" spans="1:21" s="55" customFormat="1" ht="34.5" customHeight="1">
      <c r="A76" s="65" t="s">
        <v>152</v>
      </c>
      <c r="B76" s="91" t="s">
        <v>139</v>
      </c>
      <c r="C76" s="112" t="s">
        <v>84</v>
      </c>
      <c r="D76" s="112">
        <v>1</v>
      </c>
      <c r="E76" s="36">
        <v>1</v>
      </c>
      <c r="F76" s="120">
        <v>15332.14</v>
      </c>
      <c r="G76" s="120">
        <v>15332.14</v>
      </c>
      <c r="H76" s="120">
        <v>15332.14</v>
      </c>
      <c r="I76" s="120">
        <v>15332.14</v>
      </c>
      <c r="J76" s="117">
        <f>I76-H76</f>
        <v>0</v>
      </c>
      <c r="K76" s="106"/>
      <c r="L76" s="25">
        <v>0</v>
      </c>
      <c r="M76" s="25">
        <v>0</v>
      </c>
      <c r="N76" s="25">
        <v>0</v>
      </c>
      <c r="O76" s="67"/>
      <c r="P76" s="25">
        <v>0</v>
      </c>
      <c r="Q76" s="25">
        <v>0</v>
      </c>
      <c r="R76" s="25">
        <f t="shared" si="10"/>
        <v>0</v>
      </c>
      <c r="S76" s="25"/>
      <c r="T76" s="25">
        <v>0</v>
      </c>
      <c r="U76" s="25">
        <v>0</v>
      </c>
    </row>
    <row r="77" spans="1:21" s="55" customFormat="1" ht="34.5" customHeight="1">
      <c r="A77" s="65" t="s">
        <v>154</v>
      </c>
      <c r="B77" s="91" t="s">
        <v>209</v>
      </c>
      <c r="C77" s="146" t="s">
        <v>84</v>
      </c>
      <c r="D77" s="143">
        <v>1</v>
      </c>
      <c r="E77" s="36">
        <v>1</v>
      </c>
      <c r="F77" s="120"/>
      <c r="G77" s="120"/>
      <c r="H77" s="120"/>
      <c r="I77" s="120"/>
      <c r="J77" s="117"/>
      <c r="K77" s="106"/>
      <c r="L77" s="25"/>
      <c r="M77" s="25"/>
      <c r="N77" s="25"/>
      <c r="O77" s="67"/>
      <c r="P77" s="139">
        <v>73237.5</v>
      </c>
      <c r="Q77" s="25">
        <f>P77</f>
        <v>73237.5</v>
      </c>
      <c r="R77" s="25">
        <f t="shared" si="10"/>
        <v>0</v>
      </c>
      <c r="S77" s="25"/>
      <c r="T77" s="25">
        <v>0</v>
      </c>
      <c r="U77" s="25">
        <v>0</v>
      </c>
    </row>
    <row r="78" spans="1:21" s="55" customFormat="1" ht="34.5" customHeight="1">
      <c r="A78" s="65" t="s">
        <v>156</v>
      </c>
      <c r="B78" s="91" t="s">
        <v>210</v>
      </c>
      <c r="C78" s="146" t="s">
        <v>84</v>
      </c>
      <c r="D78" s="143">
        <v>3</v>
      </c>
      <c r="E78" s="36">
        <v>1</v>
      </c>
      <c r="F78" s="120"/>
      <c r="G78" s="120"/>
      <c r="H78" s="120"/>
      <c r="I78" s="120"/>
      <c r="J78" s="117">
        <v>0</v>
      </c>
      <c r="K78" s="106"/>
      <c r="L78" s="25"/>
      <c r="M78" s="25"/>
      <c r="N78" s="25"/>
      <c r="O78" s="67"/>
      <c r="P78" s="139">
        <v>105535.71</v>
      </c>
      <c r="Q78" s="24">
        <v>105535.7</v>
      </c>
      <c r="R78" s="25">
        <f t="shared" si="10"/>
        <v>-1.0000000009313226E-2</v>
      </c>
      <c r="S78" s="25"/>
      <c r="T78" s="25">
        <v>0</v>
      </c>
      <c r="U78" s="25">
        <v>0</v>
      </c>
    </row>
    <row r="79" spans="1:21" s="55" customFormat="1" ht="34.5" customHeight="1">
      <c r="A79" s="65" t="s">
        <v>158</v>
      </c>
      <c r="B79" s="91" t="s">
        <v>211</v>
      </c>
      <c r="C79" s="146" t="s">
        <v>84</v>
      </c>
      <c r="D79" s="143">
        <v>3</v>
      </c>
      <c r="E79" s="36">
        <v>1</v>
      </c>
      <c r="F79" s="120"/>
      <c r="G79" s="120"/>
      <c r="H79" s="120"/>
      <c r="I79" s="120"/>
      <c r="J79" s="117"/>
      <c r="K79" s="106"/>
      <c r="L79" s="25"/>
      <c r="M79" s="25"/>
      <c r="N79" s="25"/>
      <c r="O79" s="67"/>
      <c r="P79" s="139">
        <v>80363.399999999994</v>
      </c>
      <c r="Q79" s="25">
        <f t="shared" ref="Q79:Q80" si="11">P79</f>
        <v>80363.399999999994</v>
      </c>
      <c r="R79" s="25">
        <f t="shared" si="10"/>
        <v>0</v>
      </c>
      <c r="S79" s="25"/>
      <c r="T79" s="25">
        <v>0</v>
      </c>
      <c r="U79" s="25">
        <v>0</v>
      </c>
    </row>
    <row r="80" spans="1:21" s="55" customFormat="1" ht="34.5" customHeight="1">
      <c r="A80" s="65" t="s">
        <v>160</v>
      </c>
      <c r="B80" s="91" t="s">
        <v>212</v>
      </c>
      <c r="C80" s="146" t="s">
        <v>84</v>
      </c>
      <c r="D80" s="143">
        <v>2</v>
      </c>
      <c r="E80" s="36">
        <v>1</v>
      </c>
      <c r="F80" s="120"/>
      <c r="G80" s="120"/>
      <c r="H80" s="120"/>
      <c r="I80" s="120"/>
      <c r="J80" s="117"/>
      <c r="K80" s="106"/>
      <c r="L80" s="25"/>
      <c r="M80" s="25"/>
      <c r="N80" s="25"/>
      <c r="O80" s="67"/>
      <c r="P80" s="139">
        <v>25732</v>
      </c>
      <c r="Q80" s="25">
        <f t="shared" si="11"/>
        <v>25732</v>
      </c>
      <c r="R80" s="25">
        <f t="shared" si="10"/>
        <v>0</v>
      </c>
      <c r="S80" s="25"/>
      <c r="T80" s="25">
        <v>0</v>
      </c>
      <c r="U80" s="25">
        <v>0</v>
      </c>
    </row>
    <row r="81" spans="1:21" s="55" customFormat="1" ht="34.5" customHeight="1">
      <c r="A81" s="65" t="s">
        <v>162</v>
      </c>
      <c r="B81" s="91" t="s">
        <v>213</v>
      </c>
      <c r="C81" s="146" t="s">
        <v>84</v>
      </c>
      <c r="D81" s="143">
        <v>1</v>
      </c>
      <c r="E81" s="36"/>
      <c r="F81" s="120"/>
      <c r="G81" s="120"/>
      <c r="H81" s="120"/>
      <c r="I81" s="120"/>
      <c r="J81" s="117"/>
      <c r="K81" s="106"/>
      <c r="L81" s="25"/>
      <c r="M81" s="25"/>
      <c r="N81" s="25"/>
      <c r="O81" s="67"/>
      <c r="P81" s="139">
        <v>49640</v>
      </c>
      <c r="Q81" s="25"/>
      <c r="R81" s="25">
        <f t="shared" si="10"/>
        <v>-49640</v>
      </c>
      <c r="S81" s="30" t="s">
        <v>205</v>
      </c>
      <c r="T81" s="25">
        <v>0</v>
      </c>
      <c r="U81" s="25">
        <v>0</v>
      </c>
    </row>
    <row r="82" spans="1:21" s="55" customFormat="1" ht="58.5" customHeight="1">
      <c r="A82" s="65"/>
      <c r="B82" s="37" t="s">
        <v>55</v>
      </c>
      <c r="C82" s="70"/>
      <c r="D82" s="71"/>
      <c r="E82" s="71"/>
      <c r="F82" s="70"/>
      <c r="G82" s="70"/>
      <c r="H82" s="70">
        <f>H25+H33+H44+H54+H73</f>
        <v>566883.6100000001</v>
      </c>
      <c r="I82" s="70">
        <f>I25+I44+I54+I73+I33</f>
        <v>416184.11134000006</v>
      </c>
      <c r="J82" s="70">
        <f>SUM(J39:J67)</f>
        <v>-151149.99065999998</v>
      </c>
      <c r="K82" s="70"/>
      <c r="L82" s="70">
        <f>SUM(L48:L53)</f>
        <v>0</v>
      </c>
      <c r="M82" s="70">
        <f>SUM(M48:M53)</f>
        <v>0</v>
      </c>
      <c r="N82" s="70">
        <f>SUM(N48:N53)</f>
        <v>0</v>
      </c>
      <c r="O82" s="70"/>
      <c r="P82" s="70">
        <f>P44+P33+P73</f>
        <v>2833325.1599999997</v>
      </c>
      <c r="Q82" s="70">
        <f>Q44+Q33+Q73</f>
        <v>2799839.6839999999</v>
      </c>
      <c r="R82" s="70"/>
      <c r="S82" s="70"/>
      <c r="T82" s="70">
        <f>SUM(T48:T53)</f>
        <v>0</v>
      </c>
      <c r="U82" s="70" t="s">
        <v>207</v>
      </c>
    </row>
    <row r="83" spans="1:21" s="55" customFormat="1" ht="39" customHeight="1">
      <c r="A83" s="65"/>
      <c r="B83" s="33" t="s">
        <v>43</v>
      </c>
      <c r="C83" s="48"/>
      <c r="D83" s="56"/>
      <c r="E83" s="48"/>
      <c r="F83" s="47"/>
      <c r="G83" s="49"/>
      <c r="H83" s="51"/>
      <c r="I83" s="51"/>
      <c r="J83" s="51"/>
      <c r="K83" s="50"/>
      <c r="L83" s="52"/>
      <c r="M83" s="52"/>
      <c r="N83" s="52"/>
      <c r="O83" s="53"/>
      <c r="P83" s="52"/>
      <c r="Q83" s="54"/>
      <c r="R83" s="54"/>
      <c r="S83" s="54"/>
      <c r="T83" s="54"/>
      <c r="U83" s="54"/>
    </row>
    <row r="84" spans="1:21" s="55" customFormat="1" ht="35.25" customHeight="1">
      <c r="A84" s="65"/>
      <c r="B84" s="96" t="s">
        <v>91</v>
      </c>
      <c r="C84" s="48"/>
      <c r="D84" s="56"/>
      <c r="E84" s="48"/>
      <c r="F84" s="47"/>
      <c r="G84" s="49"/>
      <c r="H84" s="134">
        <f>H85+H86+H87+H88+H89+H90+H91+H92</f>
        <v>4166</v>
      </c>
      <c r="I84" s="134">
        <f>I85+I86+I87+I88+I89+I90+I91+I92</f>
        <v>4166</v>
      </c>
      <c r="J84" s="51"/>
      <c r="K84" s="50"/>
      <c r="L84" s="52"/>
      <c r="M84" s="52"/>
      <c r="N84" s="52"/>
      <c r="O84" s="53"/>
      <c r="P84" s="52"/>
      <c r="Q84" s="54"/>
      <c r="R84" s="54"/>
      <c r="S84" s="54"/>
      <c r="T84" s="54"/>
      <c r="U84" s="54"/>
    </row>
    <row r="85" spans="1:21" s="55" customFormat="1" ht="45.75" customHeight="1">
      <c r="A85" s="65" t="s">
        <v>164</v>
      </c>
      <c r="B85" s="115" t="s">
        <v>141</v>
      </c>
      <c r="C85" s="125" t="s">
        <v>63</v>
      </c>
      <c r="D85" s="126">
        <v>0.47</v>
      </c>
      <c r="E85" s="126">
        <v>0.47</v>
      </c>
      <c r="F85" s="127">
        <v>625</v>
      </c>
      <c r="G85" s="127">
        <v>625</v>
      </c>
      <c r="H85" s="127">
        <v>625</v>
      </c>
      <c r="I85" s="127">
        <v>625</v>
      </c>
      <c r="J85" s="128">
        <v>0</v>
      </c>
      <c r="K85" s="129"/>
      <c r="L85" s="130">
        <v>0</v>
      </c>
      <c r="M85" s="130">
        <v>0</v>
      </c>
      <c r="N85" s="130">
        <v>0</v>
      </c>
      <c r="O85" s="131"/>
      <c r="P85" s="130">
        <v>0</v>
      </c>
      <c r="Q85" s="132">
        <v>0</v>
      </c>
      <c r="R85" s="132"/>
      <c r="S85" s="132"/>
      <c r="T85" s="132">
        <v>0</v>
      </c>
      <c r="U85" s="132">
        <v>0</v>
      </c>
    </row>
    <row r="86" spans="1:21" s="55" customFormat="1" ht="59.25" customHeight="1">
      <c r="A86" s="65" t="s">
        <v>167</v>
      </c>
      <c r="B86" s="115" t="s">
        <v>143</v>
      </c>
      <c r="C86" s="125" t="s">
        <v>63</v>
      </c>
      <c r="D86" s="133">
        <v>0.38400000000000001</v>
      </c>
      <c r="E86" s="133">
        <v>0.38400000000000001</v>
      </c>
      <c r="F86" s="127">
        <v>250</v>
      </c>
      <c r="G86" s="127">
        <v>250</v>
      </c>
      <c r="H86" s="127">
        <v>250</v>
      </c>
      <c r="I86" s="127">
        <v>250</v>
      </c>
      <c r="J86" s="128">
        <v>0</v>
      </c>
      <c r="K86" s="129"/>
      <c r="L86" s="130">
        <v>0</v>
      </c>
      <c r="M86" s="130">
        <v>0</v>
      </c>
      <c r="N86" s="130">
        <v>0</v>
      </c>
      <c r="O86" s="131"/>
      <c r="P86" s="130">
        <v>0</v>
      </c>
      <c r="Q86" s="132">
        <v>0</v>
      </c>
      <c r="R86" s="132"/>
      <c r="S86" s="132"/>
      <c r="T86" s="132">
        <v>0</v>
      </c>
      <c r="U86" s="132">
        <v>0</v>
      </c>
    </row>
    <row r="87" spans="1:21" ht="53.25" customHeight="1">
      <c r="A87" s="65" t="s">
        <v>169</v>
      </c>
      <c r="B87" s="115" t="s">
        <v>145</v>
      </c>
      <c r="C87" s="125" t="s">
        <v>63</v>
      </c>
      <c r="D87" s="133">
        <v>1.522</v>
      </c>
      <c r="E87" s="133">
        <v>1.522</v>
      </c>
      <c r="F87" s="127">
        <v>741</v>
      </c>
      <c r="G87" s="127">
        <v>741</v>
      </c>
      <c r="H87" s="127">
        <v>741</v>
      </c>
      <c r="I87" s="127">
        <v>741</v>
      </c>
      <c r="J87" s="128">
        <v>0</v>
      </c>
      <c r="K87" s="129"/>
      <c r="L87" s="130">
        <v>0</v>
      </c>
      <c r="M87" s="130">
        <v>0</v>
      </c>
      <c r="N87" s="130">
        <v>0</v>
      </c>
      <c r="O87" s="131"/>
      <c r="P87" s="130">
        <v>0</v>
      </c>
      <c r="Q87" s="132">
        <v>0</v>
      </c>
      <c r="R87" s="132"/>
      <c r="S87" s="132"/>
      <c r="T87" s="132">
        <v>0</v>
      </c>
      <c r="U87" s="132">
        <v>0</v>
      </c>
    </row>
    <row r="88" spans="1:21" ht="49.5" customHeight="1">
      <c r="A88" s="65" t="s">
        <v>171</v>
      </c>
      <c r="B88" s="115" t="s">
        <v>147</v>
      </c>
      <c r="C88" s="125" t="s">
        <v>63</v>
      </c>
      <c r="D88" s="126">
        <v>1.34</v>
      </c>
      <c r="E88" s="126">
        <v>1.34</v>
      </c>
      <c r="F88" s="127">
        <v>522</v>
      </c>
      <c r="G88" s="127">
        <v>522</v>
      </c>
      <c r="H88" s="127">
        <v>522</v>
      </c>
      <c r="I88" s="127">
        <v>522</v>
      </c>
      <c r="J88" s="128">
        <v>0</v>
      </c>
      <c r="K88" s="129"/>
      <c r="L88" s="130">
        <v>0</v>
      </c>
      <c r="M88" s="130">
        <v>0</v>
      </c>
      <c r="N88" s="130">
        <v>0</v>
      </c>
      <c r="O88" s="131"/>
      <c r="P88" s="130">
        <v>0</v>
      </c>
      <c r="Q88" s="132">
        <v>0</v>
      </c>
      <c r="R88" s="132"/>
      <c r="S88" s="132"/>
      <c r="T88" s="132">
        <v>0</v>
      </c>
      <c r="U88" s="132">
        <v>0</v>
      </c>
    </row>
    <row r="89" spans="1:21" ht="58.5" customHeight="1">
      <c r="A89" s="65" t="s">
        <v>173</v>
      </c>
      <c r="B89" s="115" t="s">
        <v>149</v>
      </c>
      <c r="C89" s="125" t="s">
        <v>98</v>
      </c>
      <c r="D89" s="126">
        <v>9466</v>
      </c>
      <c r="E89" s="126">
        <v>9466</v>
      </c>
      <c r="F89" s="127">
        <v>325</v>
      </c>
      <c r="G89" s="127">
        <v>325</v>
      </c>
      <c r="H89" s="127">
        <v>325</v>
      </c>
      <c r="I89" s="127">
        <v>325</v>
      </c>
      <c r="J89" s="128">
        <v>0</v>
      </c>
      <c r="K89" s="129"/>
      <c r="L89" s="130">
        <v>0</v>
      </c>
      <c r="M89" s="130">
        <v>0</v>
      </c>
      <c r="N89" s="130">
        <v>0</v>
      </c>
      <c r="O89" s="131"/>
      <c r="P89" s="130">
        <v>0</v>
      </c>
      <c r="Q89" s="132">
        <v>0</v>
      </c>
      <c r="R89" s="132"/>
      <c r="S89" s="132"/>
      <c r="T89" s="132">
        <v>0</v>
      </c>
      <c r="U89" s="132">
        <v>0</v>
      </c>
    </row>
    <row r="90" spans="1:21" ht="55.5" customHeight="1">
      <c r="A90" s="97" t="s">
        <v>175</v>
      </c>
      <c r="B90" s="115" t="s">
        <v>151</v>
      </c>
      <c r="C90" s="125" t="s">
        <v>63</v>
      </c>
      <c r="D90" s="133">
        <v>1.0249999999999999</v>
      </c>
      <c r="E90" s="133">
        <v>1.0249999999999999</v>
      </c>
      <c r="F90" s="127">
        <v>689</v>
      </c>
      <c r="G90" s="127">
        <v>689</v>
      </c>
      <c r="H90" s="127">
        <v>689</v>
      </c>
      <c r="I90" s="127">
        <v>689</v>
      </c>
      <c r="J90" s="128">
        <v>0</v>
      </c>
      <c r="K90" s="129"/>
      <c r="L90" s="130">
        <v>0</v>
      </c>
      <c r="M90" s="130">
        <v>0</v>
      </c>
      <c r="N90" s="130">
        <v>0</v>
      </c>
      <c r="O90" s="131"/>
      <c r="P90" s="130">
        <v>0</v>
      </c>
      <c r="Q90" s="132">
        <v>0</v>
      </c>
      <c r="R90" s="132"/>
      <c r="S90" s="132"/>
      <c r="T90" s="132">
        <v>0</v>
      </c>
      <c r="U90" s="132">
        <v>0</v>
      </c>
    </row>
    <row r="91" spans="1:21" ht="56.25" customHeight="1">
      <c r="A91" s="46" t="s">
        <v>177</v>
      </c>
      <c r="B91" s="115" t="s">
        <v>153</v>
      </c>
      <c r="C91" s="125" t="s">
        <v>102</v>
      </c>
      <c r="D91" s="126">
        <v>19.399999999999999</v>
      </c>
      <c r="E91" s="126">
        <v>19.399999999999999</v>
      </c>
      <c r="F91" s="127">
        <v>150</v>
      </c>
      <c r="G91" s="127">
        <v>150</v>
      </c>
      <c r="H91" s="127">
        <v>150</v>
      </c>
      <c r="I91" s="127">
        <v>150</v>
      </c>
      <c r="J91" s="128">
        <v>0</v>
      </c>
      <c r="K91" s="129"/>
      <c r="L91" s="130">
        <v>0</v>
      </c>
      <c r="M91" s="130">
        <v>0</v>
      </c>
      <c r="N91" s="130">
        <v>0</v>
      </c>
      <c r="O91" s="131"/>
      <c r="P91" s="130">
        <v>0</v>
      </c>
      <c r="Q91" s="132">
        <v>0</v>
      </c>
      <c r="R91" s="132"/>
      <c r="S91" s="132"/>
      <c r="T91" s="132">
        <v>0</v>
      </c>
      <c r="U91" s="132">
        <v>0</v>
      </c>
    </row>
    <row r="92" spans="1:21" ht="73.5" customHeight="1">
      <c r="A92" s="97" t="s">
        <v>179</v>
      </c>
      <c r="B92" s="115" t="s">
        <v>155</v>
      </c>
      <c r="C92" s="125" t="s">
        <v>63</v>
      </c>
      <c r="D92" s="126">
        <v>2.75</v>
      </c>
      <c r="E92" s="126">
        <v>2.75</v>
      </c>
      <c r="F92" s="127">
        <v>864</v>
      </c>
      <c r="G92" s="127">
        <v>864</v>
      </c>
      <c r="H92" s="127">
        <v>864</v>
      </c>
      <c r="I92" s="127">
        <v>864</v>
      </c>
      <c r="J92" s="128">
        <v>0</v>
      </c>
      <c r="K92" s="129"/>
      <c r="L92" s="130">
        <v>0</v>
      </c>
      <c r="M92" s="130">
        <v>0</v>
      </c>
      <c r="N92" s="130">
        <v>0</v>
      </c>
      <c r="O92" s="131"/>
      <c r="P92" s="130">
        <v>0</v>
      </c>
      <c r="Q92" s="132">
        <v>0</v>
      </c>
      <c r="R92" s="132"/>
      <c r="S92" s="132"/>
      <c r="T92" s="132">
        <v>0</v>
      </c>
      <c r="U92" s="132">
        <v>0</v>
      </c>
    </row>
    <row r="93" spans="1:21" ht="25.5" customHeight="1">
      <c r="A93" s="65"/>
      <c r="B93" s="96" t="s">
        <v>73</v>
      </c>
      <c r="C93" s="48"/>
      <c r="D93" s="56"/>
      <c r="E93" s="48"/>
      <c r="F93" s="47"/>
      <c r="G93" s="49"/>
      <c r="H93" s="99">
        <f>SUM(H98:H100)</f>
        <v>20080.696</v>
      </c>
      <c r="I93" s="99">
        <f>SUM(I98:I100)</f>
        <v>20080.696</v>
      </c>
      <c r="J93" s="51"/>
      <c r="K93" s="50"/>
      <c r="L93" s="52"/>
      <c r="M93" s="52"/>
      <c r="N93" s="52"/>
      <c r="O93" s="53"/>
      <c r="P93" s="52">
        <f>SUM(P94:P97)</f>
        <v>22066.9</v>
      </c>
      <c r="Q93" s="52">
        <f>SUM(Q94:Q97)</f>
        <v>21156.9</v>
      </c>
      <c r="R93" s="52">
        <f>SUM(R94:R97)</f>
        <v>-910</v>
      </c>
      <c r="S93" s="54"/>
      <c r="T93" s="54"/>
      <c r="U93" s="54"/>
    </row>
    <row r="94" spans="1:21" ht="45.75" customHeight="1">
      <c r="A94" s="65" t="s">
        <v>181</v>
      </c>
      <c r="B94" s="115" t="s">
        <v>141</v>
      </c>
      <c r="C94" s="125" t="s">
        <v>63</v>
      </c>
      <c r="D94" s="126">
        <v>0.47</v>
      </c>
      <c r="E94" s="126">
        <v>0.47</v>
      </c>
      <c r="F94" s="127">
        <v>0</v>
      </c>
      <c r="G94" s="155">
        <v>455</v>
      </c>
      <c r="H94" s="134">
        <v>0</v>
      </c>
      <c r="I94" s="155">
        <v>455</v>
      </c>
      <c r="J94" s="24">
        <f t="shared" ref="J94:J97" si="12">I94-H94</f>
        <v>455</v>
      </c>
      <c r="K94" s="153"/>
      <c r="L94" s="130">
        <v>0</v>
      </c>
      <c r="M94" s="130">
        <v>0</v>
      </c>
      <c r="N94" s="130">
        <v>0</v>
      </c>
      <c r="O94" s="53"/>
      <c r="P94" s="139">
        <v>455</v>
      </c>
      <c r="Q94" s="54">
        <v>0</v>
      </c>
      <c r="R94" s="54">
        <f>Q94-P94</f>
        <v>-455</v>
      </c>
      <c r="S94" s="30" t="s">
        <v>208</v>
      </c>
      <c r="T94" s="54"/>
      <c r="U94" s="54"/>
    </row>
    <row r="95" spans="1:21" ht="45.75" customHeight="1">
      <c r="A95" s="65" t="s">
        <v>183</v>
      </c>
      <c r="B95" s="115" t="s">
        <v>143</v>
      </c>
      <c r="C95" s="125" t="s">
        <v>63</v>
      </c>
      <c r="D95" s="133">
        <v>0.38400000000000001</v>
      </c>
      <c r="E95" s="133">
        <v>0.38400000000000001</v>
      </c>
      <c r="F95" s="127">
        <v>0</v>
      </c>
      <c r="G95" s="155">
        <v>0</v>
      </c>
      <c r="H95" s="134">
        <v>0</v>
      </c>
      <c r="I95" s="155">
        <v>0</v>
      </c>
      <c r="J95" s="24">
        <f t="shared" si="12"/>
        <v>0</v>
      </c>
      <c r="K95" s="153"/>
      <c r="L95" s="130">
        <v>0</v>
      </c>
      <c r="M95" s="130">
        <v>0</v>
      </c>
      <c r="N95" s="130">
        <v>0</v>
      </c>
      <c r="O95" s="53"/>
      <c r="P95" s="139">
        <v>8445.1</v>
      </c>
      <c r="Q95" s="139">
        <v>8445.1</v>
      </c>
      <c r="R95" s="54">
        <f t="shared" ref="R95:R97" si="13">Q95-P95</f>
        <v>0</v>
      </c>
      <c r="S95" s="54"/>
      <c r="T95" s="54"/>
      <c r="U95" s="54"/>
    </row>
    <row r="96" spans="1:21" ht="93.75" customHeight="1">
      <c r="A96" s="65" t="s">
        <v>185</v>
      </c>
      <c r="B96" s="115" t="s">
        <v>145</v>
      </c>
      <c r="C96" s="125" t="s">
        <v>63</v>
      </c>
      <c r="D96" s="133">
        <v>1.522</v>
      </c>
      <c r="E96" s="133">
        <v>1.522</v>
      </c>
      <c r="F96" s="127">
        <v>0</v>
      </c>
      <c r="G96" s="155">
        <v>0</v>
      </c>
      <c r="H96" s="134">
        <v>0</v>
      </c>
      <c r="I96" s="155">
        <v>0</v>
      </c>
      <c r="J96" s="24">
        <f t="shared" si="12"/>
        <v>0</v>
      </c>
      <c r="K96" s="153"/>
      <c r="L96" s="130">
        <v>0</v>
      </c>
      <c r="M96" s="130">
        <v>0</v>
      </c>
      <c r="N96" s="130">
        <v>0</v>
      </c>
      <c r="O96" s="53"/>
      <c r="P96" s="139">
        <v>12711.8</v>
      </c>
      <c r="Q96" s="139">
        <v>12711.8</v>
      </c>
      <c r="R96" s="54">
        <f t="shared" si="13"/>
        <v>0</v>
      </c>
      <c r="S96" s="54"/>
      <c r="T96" s="54"/>
      <c r="U96" s="54"/>
    </row>
    <row r="97" spans="1:21" ht="45.75" customHeight="1">
      <c r="A97" s="65" t="s">
        <v>187</v>
      </c>
      <c r="B97" s="115" t="s">
        <v>147</v>
      </c>
      <c r="C97" s="125" t="s">
        <v>63</v>
      </c>
      <c r="D97" s="126">
        <v>1.34</v>
      </c>
      <c r="E97" s="126">
        <v>1.34</v>
      </c>
      <c r="F97" s="127">
        <v>0</v>
      </c>
      <c r="G97" s="155">
        <v>455</v>
      </c>
      <c r="H97" s="134">
        <v>0</v>
      </c>
      <c r="I97" s="155">
        <v>455</v>
      </c>
      <c r="J97" s="24">
        <f t="shared" si="12"/>
        <v>455</v>
      </c>
      <c r="K97" s="153"/>
      <c r="L97" s="130">
        <v>0</v>
      </c>
      <c r="M97" s="130">
        <v>0</v>
      </c>
      <c r="N97" s="130">
        <v>0</v>
      </c>
      <c r="O97" s="53"/>
      <c r="P97" s="139">
        <v>455</v>
      </c>
      <c r="Q97" s="54">
        <v>0</v>
      </c>
      <c r="R97" s="54">
        <f t="shared" si="13"/>
        <v>-455</v>
      </c>
      <c r="S97" s="30" t="s">
        <v>208</v>
      </c>
      <c r="T97" s="54"/>
      <c r="U97" s="54"/>
    </row>
    <row r="98" spans="1:21" ht="65.25" customHeight="1">
      <c r="A98" s="69" t="s">
        <v>189</v>
      </c>
      <c r="B98" s="91" t="s">
        <v>157</v>
      </c>
      <c r="C98" s="90" t="s">
        <v>63</v>
      </c>
      <c r="D98" s="103">
        <v>0.61299999999999999</v>
      </c>
      <c r="E98" s="103">
        <v>0.61299999999999999</v>
      </c>
      <c r="F98" s="120">
        <v>6908.99</v>
      </c>
      <c r="G98" s="120">
        <v>6908.99</v>
      </c>
      <c r="H98" s="120">
        <v>6908.99</v>
      </c>
      <c r="I98" s="120">
        <v>6908.99</v>
      </c>
      <c r="J98" s="24">
        <f>I98-H98</f>
        <v>0</v>
      </c>
      <c r="K98" s="105"/>
      <c r="L98" s="25">
        <v>0</v>
      </c>
      <c r="M98" s="25">
        <v>0</v>
      </c>
      <c r="N98" s="25">
        <v>0</v>
      </c>
      <c r="O98" s="53"/>
      <c r="P98" s="25">
        <v>0</v>
      </c>
      <c r="Q98" s="25">
        <v>0</v>
      </c>
      <c r="R98" s="25"/>
      <c r="S98" s="25"/>
      <c r="T98" s="25">
        <v>0</v>
      </c>
      <c r="U98" s="25">
        <v>0</v>
      </c>
    </row>
    <row r="99" spans="1:21" ht="63.75" customHeight="1">
      <c r="A99" s="69" t="s">
        <v>214</v>
      </c>
      <c r="B99" s="91" t="s">
        <v>159</v>
      </c>
      <c r="C99" s="113" t="s">
        <v>63</v>
      </c>
      <c r="D99" s="103">
        <v>0.999</v>
      </c>
      <c r="E99" s="103">
        <v>0.999</v>
      </c>
      <c r="F99" s="120">
        <v>9138.9459999999999</v>
      </c>
      <c r="G99" s="120">
        <v>9138.9459999999999</v>
      </c>
      <c r="H99" s="120">
        <v>9138.9459999999999</v>
      </c>
      <c r="I99" s="120">
        <v>9138.9459999999999</v>
      </c>
      <c r="J99" s="24">
        <f>I99-H99</f>
        <v>0</v>
      </c>
      <c r="K99" s="106"/>
      <c r="L99" s="25">
        <v>0</v>
      </c>
      <c r="M99" s="25">
        <v>0</v>
      </c>
      <c r="N99" s="25">
        <v>0</v>
      </c>
      <c r="O99" s="53"/>
      <c r="P99" s="25">
        <v>0</v>
      </c>
      <c r="Q99" s="25">
        <v>0</v>
      </c>
      <c r="R99" s="25"/>
      <c r="S99" s="25"/>
      <c r="T99" s="25">
        <v>0</v>
      </c>
      <c r="U99" s="25">
        <v>0</v>
      </c>
    </row>
    <row r="100" spans="1:21" ht="63.75" customHeight="1">
      <c r="A100" s="69" t="s">
        <v>215</v>
      </c>
      <c r="B100" s="91" t="s">
        <v>161</v>
      </c>
      <c r="C100" s="90" t="s">
        <v>63</v>
      </c>
      <c r="D100" s="103">
        <v>0.80900000000000005</v>
      </c>
      <c r="E100" s="103">
        <v>0.80900000000000005</v>
      </c>
      <c r="F100" s="66">
        <v>4032.76</v>
      </c>
      <c r="G100" s="66">
        <v>4032.76</v>
      </c>
      <c r="H100" s="66">
        <v>4032.76</v>
      </c>
      <c r="I100" s="66">
        <v>4032.76</v>
      </c>
      <c r="J100" s="24">
        <f t="shared" ref="J100" si="14">I100-H100</f>
        <v>0</v>
      </c>
      <c r="K100" s="106"/>
      <c r="L100" s="25">
        <v>0</v>
      </c>
      <c r="M100" s="25">
        <v>0</v>
      </c>
      <c r="N100" s="25">
        <v>0</v>
      </c>
      <c r="O100" s="53"/>
      <c r="P100" s="25">
        <v>0</v>
      </c>
      <c r="Q100" s="25">
        <v>0</v>
      </c>
      <c r="R100" s="25"/>
      <c r="S100" s="25"/>
      <c r="T100" s="25">
        <v>0</v>
      </c>
      <c r="U100" s="25">
        <v>0</v>
      </c>
    </row>
    <row r="101" spans="1:21" ht="25.5" customHeight="1">
      <c r="A101" s="69"/>
      <c r="B101" s="37" t="s">
        <v>50</v>
      </c>
      <c r="C101" s="47"/>
      <c r="D101" s="47"/>
      <c r="E101" s="48"/>
      <c r="F101" s="47"/>
      <c r="G101" s="49"/>
      <c r="H101" s="100">
        <f>SUM(H102:H103)</f>
        <v>153650.25</v>
      </c>
      <c r="I101" s="100">
        <f>SUM(I102:I103)</f>
        <v>150252.49</v>
      </c>
      <c r="J101" s="51"/>
      <c r="K101" s="50"/>
      <c r="L101" s="52"/>
      <c r="M101" s="52"/>
      <c r="N101" s="52"/>
      <c r="O101" s="53"/>
      <c r="P101" s="52">
        <f>Q101</f>
        <v>350763.30000000005</v>
      </c>
      <c r="Q101" s="52">
        <f>SUM(P102:P105)</f>
        <v>350763.30000000005</v>
      </c>
      <c r="R101" s="52">
        <f>Q101-P101</f>
        <v>0</v>
      </c>
      <c r="S101" s="54"/>
      <c r="T101" s="54"/>
      <c r="U101" s="54"/>
    </row>
    <row r="102" spans="1:21" ht="51.75" customHeight="1">
      <c r="A102" s="69" t="s">
        <v>217</v>
      </c>
      <c r="B102" s="91" t="s">
        <v>163</v>
      </c>
      <c r="C102" s="113" t="s">
        <v>63</v>
      </c>
      <c r="D102" s="103">
        <v>6.1499999999999999E-2</v>
      </c>
      <c r="E102" s="103">
        <v>6.1499999999999999E-2</v>
      </c>
      <c r="F102" s="66">
        <v>18135.91</v>
      </c>
      <c r="G102" s="66">
        <v>14738.15</v>
      </c>
      <c r="H102" s="66">
        <f>F102</f>
        <v>18135.91</v>
      </c>
      <c r="I102" s="66">
        <f>G102</f>
        <v>14738.15</v>
      </c>
      <c r="J102" s="24">
        <f t="shared" ref="J102" si="15">I102-H102</f>
        <v>-3397.76</v>
      </c>
      <c r="K102" s="106" t="s">
        <v>193</v>
      </c>
      <c r="L102" s="25">
        <v>0</v>
      </c>
      <c r="M102" s="25">
        <v>0</v>
      </c>
      <c r="N102" s="25">
        <v>0</v>
      </c>
      <c r="O102" s="53"/>
      <c r="P102" s="25">
        <v>0</v>
      </c>
      <c r="Q102" s="25">
        <v>0</v>
      </c>
      <c r="R102" s="25">
        <f>Q102-P102</f>
        <v>0</v>
      </c>
      <c r="S102" s="25"/>
      <c r="T102" s="25">
        <v>0</v>
      </c>
      <c r="U102" s="25">
        <v>0</v>
      </c>
    </row>
    <row r="103" spans="1:21" ht="34.5" customHeight="1">
      <c r="A103" s="69" t="s">
        <v>218</v>
      </c>
      <c r="B103" s="91" t="s">
        <v>165</v>
      </c>
      <c r="C103" s="66" t="s">
        <v>98</v>
      </c>
      <c r="D103" s="93" t="s">
        <v>166</v>
      </c>
      <c r="E103" s="93" t="s">
        <v>166</v>
      </c>
      <c r="F103" s="66">
        <v>135514.34</v>
      </c>
      <c r="G103" s="66">
        <v>135514.34</v>
      </c>
      <c r="H103" s="66">
        <v>135514.34</v>
      </c>
      <c r="I103" s="66">
        <v>135514.34</v>
      </c>
      <c r="J103" s="24">
        <f t="shared" si="3"/>
        <v>0</v>
      </c>
      <c r="K103" s="107"/>
      <c r="L103" s="25">
        <v>0</v>
      </c>
      <c r="M103" s="25">
        <v>0</v>
      </c>
      <c r="N103" s="25">
        <v>0</v>
      </c>
      <c r="O103" s="53"/>
      <c r="P103" s="25">
        <v>0</v>
      </c>
      <c r="Q103" s="25">
        <v>0</v>
      </c>
      <c r="R103" s="25">
        <f t="shared" ref="R103:R117" si="16">Q103-P103</f>
        <v>0</v>
      </c>
      <c r="S103" s="25"/>
      <c r="T103" s="25">
        <v>0</v>
      </c>
      <c r="U103" s="25">
        <v>0</v>
      </c>
    </row>
    <row r="104" spans="1:21" ht="34.5" customHeight="1">
      <c r="A104" s="69" t="s">
        <v>219</v>
      </c>
      <c r="B104" s="91" t="s">
        <v>216</v>
      </c>
      <c r="C104" s="142" t="s">
        <v>63</v>
      </c>
      <c r="D104" s="143">
        <v>0.30630000000000002</v>
      </c>
      <c r="E104" s="143">
        <v>0.30630000000000002</v>
      </c>
      <c r="F104" s="66">
        <v>0</v>
      </c>
      <c r="G104" s="66">
        <v>0</v>
      </c>
      <c r="H104" s="66">
        <v>0</v>
      </c>
      <c r="I104" s="66">
        <v>0</v>
      </c>
      <c r="J104" s="24">
        <f t="shared" si="3"/>
        <v>0</v>
      </c>
      <c r="K104" s="154"/>
      <c r="L104" s="25">
        <v>0</v>
      </c>
      <c r="M104" s="25">
        <v>0</v>
      </c>
      <c r="N104" s="25">
        <v>0</v>
      </c>
      <c r="O104" s="53"/>
      <c r="P104" s="139">
        <v>169614.2</v>
      </c>
      <c r="Q104" s="139">
        <v>169614.2</v>
      </c>
      <c r="R104" s="25">
        <f t="shared" si="16"/>
        <v>0</v>
      </c>
      <c r="S104" s="25"/>
      <c r="T104" s="25">
        <v>0</v>
      </c>
      <c r="U104" s="25">
        <v>0</v>
      </c>
    </row>
    <row r="105" spans="1:21" ht="34.5" customHeight="1">
      <c r="A105" s="69" t="s">
        <v>220</v>
      </c>
      <c r="B105" s="91" t="s">
        <v>201</v>
      </c>
      <c r="C105" s="142" t="s">
        <v>63</v>
      </c>
      <c r="D105" s="143">
        <v>2.0449999999999999</v>
      </c>
      <c r="E105" s="143">
        <v>2.0449999999999999</v>
      </c>
      <c r="F105" s="66">
        <v>0</v>
      </c>
      <c r="G105" s="66">
        <v>0</v>
      </c>
      <c r="H105" s="66">
        <v>0</v>
      </c>
      <c r="I105" s="66">
        <v>0</v>
      </c>
      <c r="J105" s="24">
        <f t="shared" si="3"/>
        <v>0</v>
      </c>
      <c r="K105" s="154"/>
      <c r="L105" s="25">
        <v>0</v>
      </c>
      <c r="M105" s="25">
        <v>0</v>
      </c>
      <c r="N105" s="25">
        <v>0</v>
      </c>
      <c r="O105" s="53"/>
      <c r="P105" s="139">
        <v>181149.1</v>
      </c>
      <c r="Q105" s="139">
        <v>181149.1</v>
      </c>
      <c r="R105" s="25">
        <f t="shared" si="16"/>
        <v>0</v>
      </c>
      <c r="S105" s="25"/>
      <c r="T105" s="25">
        <v>0</v>
      </c>
      <c r="U105" s="25">
        <v>0</v>
      </c>
    </row>
    <row r="106" spans="1:21" ht="14.25" customHeight="1">
      <c r="A106" s="69"/>
      <c r="B106" s="96" t="s">
        <v>79</v>
      </c>
      <c r="C106" s="66"/>
      <c r="D106" s="92"/>
      <c r="E106" s="36"/>
      <c r="F106" s="66"/>
      <c r="G106" s="31"/>
      <c r="H106" s="100">
        <f>H107+H108+H109+H110+H111+H112+H113+H114+H115+H116+H117</f>
        <v>94843.44</v>
      </c>
      <c r="I106" s="100">
        <f>I107+I108+I109+I110+I111+I112+I113+I114+I115+I116+I117</f>
        <v>94843.44</v>
      </c>
      <c r="J106" s="24"/>
      <c r="K106" s="89"/>
      <c r="L106" s="25"/>
      <c r="M106" s="25"/>
      <c r="N106" s="25"/>
      <c r="O106" s="67"/>
      <c r="P106" s="25"/>
      <c r="Q106" s="26"/>
      <c r="R106" s="25">
        <f t="shared" si="16"/>
        <v>0</v>
      </c>
      <c r="S106" s="26"/>
      <c r="T106" s="26"/>
      <c r="U106" s="26"/>
    </row>
    <row r="107" spans="1:21" ht="30" customHeight="1">
      <c r="A107" s="69" t="s">
        <v>179</v>
      </c>
      <c r="B107" s="91" t="s">
        <v>168</v>
      </c>
      <c r="C107" s="113" t="s">
        <v>62</v>
      </c>
      <c r="D107" s="90">
        <v>2</v>
      </c>
      <c r="E107" s="113">
        <v>2</v>
      </c>
      <c r="F107" s="120">
        <v>8950.98</v>
      </c>
      <c r="G107" s="120">
        <v>8950.98</v>
      </c>
      <c r="H107" s="120">
        <v>8950.98</v>
      </c>
      <c r="I107" s="120">
        <v>8950.98</v>
      </c>
      <c r="J107" s="24">
        <f t="shared" ref="J107:J117" si="17">I107-H107</f>
        <v>0</v>
      </c>
      <c r="K107" s="107"/>
      <c r="L107" s="25">
        <v>0</v>
      </c>
      <c r="M107" s="25">
        <v>0</v>
      </c>
      <c r="N107" s="25">
        <v>0</v>
      </c>
      <c r="O107" s="67"/>
      <c r="P107" s="25">
        <v>0</v>
      </c>
      <c r="Q107" s="25">
        <v>0</v>
      </c>
      <c r="R107" s="25">
        <f t="shared" si="16"/>
        <v>0</v>
      </c>
      <c r="S107" s="25"/>
      <c r="T107" s="25">
        <v>0</v>
      </c>
      <c r="U107" s="25">
        <v>0</v>
      </c>
    </row>
    <row r="108" spans="1:21" s="57" customFormat="1" ht="23.25" customHeight="1">
      <c r="A108" s="69" t="s">
        <v>181</v>
      </c>
      <c r="B108" s="135" t="s">
        <v>170</v>
      </c>
      <c r="C108" s="113" t="s">
        <v>62</v>
      </c>
      <c r="D108" s="113">
        <v>2</v>
      </c>
      <c r="E108" s="113">
        <v>2</v>
      </c>
      <c r="F108" s="120">
        <v>1500</v>
      </c>
      <c r="G108" s="120">
        <v>1500</v>
      </c>
      <c r="H108" s="120">
        <v>1500</v>
      </c>
      <c r="I108" s="120">
        <v>1500</v>
      </c>
      <c r="J108" s="24">
        <f t="shared" si="17"/>
        <v>0</v>
      </c>
      <c r="K108" s="107"/>
      <c r="L108" s="25">
        <v>0</v>
      </c>
      <c r="M108" s="25">
        <v>0</v>
      </c>
      <c r="N108" s="25">
        <v>0</v>
      </c>
      <c r="O108" s="67"/>
      <c r="P108" s="25">
        <v>0</v>
      </c>
      <c r="Q108" s="25">
        <v>0</v>
      </c>
      <c r="R108" s="25">
        <f t="shared" si="16"/>
        <v>0</v>
      </c>
      <c r="S108" s="25"/>
      <c r="T108" s="25">
        <v>0</v>
      </c>
      <c r="U108" s="25">
        <v>0</v>
      </c>
    </row>
    <row r="109" spans="1:21" s="72" customFormat="1" ht="27.75" customHeight="1">
      <c r="A109" s="69" t="s">
        <v>183</v>
      </c>
      <c r="B109" s="135" t="s">
        <v>172</v>
      </c>
      <c r="C109" s="113" t="s">
        <v>62</v>
      </c>
      <c r="D109" s="113">
        <v>2</v>
      </c>
      <c r="E109" s="113">
        <v>2</v>
      </c>
      <c r="F109" s="120">
        <v>1330.15</v>
      </c>
      <c r="G109" s="120">
        <v>1330.15</v>
      </c>
      <c r="H109" s="120">
        <v>1330.15</v>
      </c>
      <c r="I109" s="120">
        <v>1330.15</v>
      </c>
      <c r="J109" s="24">
        <f t="shared" si="17"/>
        <v>0</v>
      </c>
      <c r="K109" s="107"/>
      <c r="L109" s="25">
        <v>0</v>
      </c>
      <c r="M109" s="25">
        <v>0</v>
      </c>
      <c r="N109" s="25">
        <v>0</v>
      </c>
      <c r="O109" s="67"/>
      <c r="P109" s="25">
        <v>0</v>
      </c>
      <c r="Q109" s="25">
        <v>0</v>
      </c>
      <c r="R109" s="25">
        <f t="shared" si="16"/>
        <v>0</v>
      </c>
      <c r="S109" s="25"/>
      <c r="T109" s="25">
        <v>0</v>
      </c>
      <c r="U109" s="25">
        <v>0</v>
      </c>
    </row>
    <row r="110" spans="1:21" s="55" customFormat="1">
      <c r="A110" s="69" t="s">
        <v>185</v>
      </c>
      <c r="B110" s="135" t="s">
        <v>174</v>
      </c>
      <c r="C110" s="113" t="s">
        <v>62</v>
      </c>
      <c r="D110" s="113">
        <v>2</v>
      </c>
      <c r="E110" s="113">
        <v>2</v>
      </c>
      <c r="F110" s="120">
        <v>4240.2</v>
      </c>
      <c r="G110" s="120">
        <v>4240.2</v>
      </c>
      <c r="H110" s="120">
        <v>4240.2</v>
      </c>
      <c r="I110" s="120">
        <v>4240.2</v>
      </c>
      <c r="J110" s="24">
        <f t="shared" si="17"/>
        <v>0</v>
      </c>
      <c r="K110" s="107"/>
      <c r="L110" s="25">
        <v>0</v>
      </c>
      <c r="M110" s="25">
        <v>0</v>
      </c>
      <c r="N110" s="25">
        <v>0</v>
      </c>
      <c r="O110" s="67"/>
      <c r="P110" s="25">
        <v>0</v>
      </c>
      <c r="Q110" s="25">
        <v>0</v>
      </c>
      <c r="R110" s="25">
        <f t="shared" si="16"/>
        <v>0</v>
      </c>
      <c r="S110" s="25"/>
      <c r="T110" s="25">
        <v>0</v>
      </c>
      <c r="U110" s="25">
        <v>0</v>
      </c>
    </row>
    <row r="111" spans="1:21" ht="22.5">
      <c r="A111" s="69" t="s">
        <v>187</v>
      </c>
      <c r="B111" s="135" t="s">
        <v>176</v>
      </c>
      <c r="C111" s="113" t="s">
        <v>62</v>
      </c>
      <c r="D111" s="113">
        <v>4</v>
      </c>
      <c r="E111" s="113">
        <v>4</v>
      </c>
      <c r="F111" s="120">
        <v>565.36</v>
      </c>
      <c r="G111" s="120">
        <v>565.36</v>
      </c>
      <c r="H111" s="120">
        <v>565.36</v>
      </c>
      <c r="I111" s="120">
        <v>565.36</v>
      </c>
      <c r="J111" s="24">
        <f t="shared" si="17"/>
        <v>0</v>
      </c>
      <c r="K111" s="107"/>
      <c r="L111" s="25">
        <v>0</v>
      </c>
      <c r="M111" s="25">
        <v>0</v>
      </c>
      <c r="N111" s="25">
        <v>0</v>
      </c>
      <c r="O111" s="67"/>
      <c r="P111" s="25">
        <v>0</v>
      </c>
      <c r="Q111" s="25">
        <v>0</v>
      </c>
      <c r="R111" s="25">
        <f t="shared" si="16"/>
        <v>0</v>
      </c>
      <c r="S111" s="25"/>
      <c r="T111" s="25">
        <v>0</v>
      </c>
      <c r="U111" s="25">
        <v>0</v>
      </c>
    </row>
    <row r="112" spans="1:21" s="79" customFormat="1" ht="22.5">
      <c r="A112" s="69"/>
      <c r="B112" s="135" t="s">
        <v>178</v>
      </c>
      <c r="C112" s="113" t="s">
        <v>62</v>
      </c>
      <c r="D112" s="113">
        <v>4</v>
      </c>
      <c r="E112" s="113">
        <v>4</v>
      </c>
      <c r="F112" s="120">
        <v>665.99</v>
      </c>
      <c r="G112" s="120">
        <v>665.99</v>
      </c>
      <c r="H112" s="120">
        <v>665.99</v>
      </c>
      <c r="I112" s="120">
        <v>665.99</v>
      </c>
      <c r="J112" s="24">
        <f t="shared" si="17"/>
        <v>0</v>
      </c>
      <c r="K112" s="107"/>
      <c r="L112" s="25">
        <v>0</v>
      </c>
      <c r="M112" s="25">
        <v>0</v>
      </c>
      <c r="N112" s="25">
        <v>0</v>
      </c>
      <c r="O112" s="67"/>
      <c r="P112" s="25">
        <v>0</v>
      </c>
      <c r="Q112" s="25">
        <v>0</v>
      </c>
      <c r="R112" s="25">
        <f t="shared" si="16"/>
        <v>0</v>
      </c>
      <c r="S112" s="25"/>
      <c r="T112" s="25">
        <v>0</v>
      </c>
      <c r="U112" s="25">
        <v>0</v>
      </c>
    </row>
    <row r="113" spans="1:21" s="86" customFormat="1" ht="15">
      <c r="A113" s="69" t="s">
        <v>189</v>
      </c>
      <c r="B113" s="135" t="s">
        <v>180</v>
      </c>
      <c r="C113" s="113" t="s">
        <v>62</v>
      </c>
      <c r="D113" s="113">
        <v>4</v>
      </c>
      <c r="E113" s="113">
        <v>4</v>
      </c>
      <c r="F113" s="120">
        <v>3372.03</v>
      </c>
      <c r="G113" s="120">
        <v>3372.03</v>
      </c>
      <c r="H113" s="120">
        <v>3372.03</v>
      </c>
      <c r="I113" s="120">
        <v>3372.03</v>
      </c>
      <c r="J113" s="24">
        <f t="shared" si="17"/>
        <v>0</v>
      </c>
      <c r="K113" s="107"/>
      <c r="L113" s="25">
        <v>0</v>
      </c>
      <c r="M113" s="25">
        <v>0</v>
      </c>
      <c r="N113" s="25">
        <v>0</v>
      </c>
      <c r="O113" s="67"/>
      <c r="P113" s="25">
        <v>0</v>
      </c>
      <c r="Q113" s="25">
        <v>0</v>
      </c>
      <c r="R113" s="25">
        <f t="shared" si="16"/>
        <v>0</v>
      </c>
      <c r="S113" s="25"/>
      <c r="T113" s="25">
        <v>0</v>
      </c>
      <c r="U113" s="25">
        <v>0</v>
      </c>
    </row>
    <row r="114" spans="1:21" s="86" customFormat="1" ht="22.5">
      <c r="A114" s="68"/>
      <c r="B114" s="135" t="s">
        <v>182</v>
      </c>
      <c r="C114" s="113" t="s">
        <v>62</v>
      </c>
      <c r="D114" s="113">
        <v>1</v>
      </c>
      <c r="E114" s="113">
        <v>1</v>
      </c>
      <c r="F114" s="120">
        <v>63163.95</v>
      </c>
      <c r="G114" s="120">
        <v>63163.95</v>
      </c>
      <c r="H114" s="120">
        <v>63163.95</v>
      </c>
      <c r="I114" s="120">
        <v>63163.95</v>
      </c>
      <c r="J114" s="24">
        <f t="shared" si="17"/>
        <v>0</v>
      </c>
      <c r="K114" s="107"/>
      <c r="L114" s="25">
        <v>0</v>
      </c>
      <c r="M114" s="25">
        <v>0</v>
      </c>
      <c r="N114" s="25">
        <v>0</v>
      </c>
      <c r="O114" s="67"/>
      <c r="P114" s="25">
        <v>0</v>
      </c>
      <c r="Q114" s="25">
        <v>0</v>
      </c>
      <c r="R114" s="25">
        <f t="shared" si="16"/>
        <v>0</v>
      </c>
      <c r="S114" s="25"/>
      <c r="T114" s="25">
        <v>0</v>
      </c>
      <c r="U114" s="25">
        <v>0</v>
      </c>
    </row>
    <row r="115" spans="1:21" s="86" customFormat="1" ht="22.5">
      <c r="A115" s="29"/>
      <c r="B115" s="135" t="s">
        <v>184</v>
      </c>
      <c r="C115" s="113" t="s">
        <v>62</v>
      </c>
      <c r="D115" s="113">
        <v>2</v>
      </c>
      <c r="E115" s="113">
        <v>2</v>
      </c>
      <c r="F115" s="120">
        <v>277.77999999999997</v>
      </c>
      <c r="G115" s="120">
        <v>277.77999999999997</v>
      </c>
      <c r="H115" s="120">
        <v>277.77999999999997</v>
      </c>
      <c r="I115" s="120">
        <v>277.77999999999997</v>
      </c>
      <c r="J115" s="24">
        <f t="shared" si="17"/>
        <v>0</v>
      </c>
      <c r="K115" s="107"/>
      <c r="L115" s="25">
        <v>0</v>
      </c>
      <c r="M115" s="25">
        <v>0</v>
      </c>
      <c r="N115" s="25">
        <v>0</v>
      </c>
      <c r="O115" s="67"/>
      <c r="P115" s="25">
        <v>0</v>
      </c>
      <c r="Q115" s="25">
        <v>0</v>
      </c>
      <c r="R115" s="25">
        <f t="shared" si="16"/>
        <v>0</v>
      </c>
      <c r="S115" s="25"/>
      <c r="T115" s="25">
        <v>0</v>
      </c>
      <c r="U115" s="25">
        <v>0</v>
      </c>
    </row>
    <row r="116" spans="1:21" s="86" customFormat="1" ht="39.75" customHeight="1">
      <c r="A116" s="58"/>
      <c r="B116" s="135" t="s">
        <v>186</v>
      </c>
      <c r="C116" s="113" t="s">
        <v>84</v>
      </c>
      <c r="D116" s="113">
        <v>1</v>
      </c>
      <c r="E116" s="113">
        <v>1</v>
      </c>
      <c r="F116" s="120">
        <v>2167</v>
      </c>
      <c r="G116" s="120">
        <v>2167</v>
      </c>
      <c r="H116" s="120">
        <v>2167</v>
      </c>
      <c r="I116" s="120">
        <v>2167</v>
      </c>
      <c r="J116" s="24">
        <f t="shared" si="17"/>
        <v>0</v>
      </c>
      <c r="K116" s="107"/>
      <c r="L116" s="25">
        <v>0</v>
      </c>
      <c r="M116" s="25">
        <v>0</v>
      </c>
      <c r="N116" s="25">
        <v>0</v>
      </c>
      <c r="O116" s="67"/>
      <c r="P116" s="25">
        <v>0</v>
      </c>
      <c r="Q116" s="25">
        <v>0</v>
      </c>
      <c r="R116" s="25">
        <f t="shared" si="16"/>
        <v>0</v>
      </c>
      <c r="S116" s="25"/>
      <c r="T116" s="25">
        <v>0</v>
      </c>
      <c r="U116" s="25">
        <v>0</v>
      </c>
    </row>
    <row r="117" spans="1:21" s="86" customFormat="1" ht="22.5">
      <c r="A117" s="10"/>
      <c r="B117" s="135" t="s">
        <v>188</v>
      </c>
      <c r="C117" s="113" t="s">
        <v>62</v>
      </c>
      <c r="D117" s="113">
        <v>3</v>
      </c>
      <c r="E117" s="113">
        <v>3</v>
      </c>
      <c r="F117" s="120">
        <v>8610</v>
      </c>
      <c r="G117" s="120">
        <v>8610</v>
      </c>
      <c r="H117" s="120">
        <v>8610</v>
      </c>
      <c r="I117" s="120">
        <v>8610</v>
      </c>
      <c r="J117" s="24">
        <f t="shared" si="17"/>
        <v>0</v>
      </c>
      <c r="K117" s="107"/>
      <c r="L117" s="25">
        <v>0</v>
      </c>
      <c r="M117" s="25">
        <v>0</v>
      </c>
      <c r="N117" s="25">
        <v>0</v>
      </c>
      <c r="O117" s="67"/>
      <c r="P117" s="25">
        <v>0</v>
      </c>
      <c r="Q117" s="25">
        <v>0</v>
      </c>
      <c r="R117" s="25">
        <f t="shared" si="16"/>
        <v>0</v>
      </c>
      <c r="S117" s="25"/>
      <c r="T117" s="25">
        <v>0</v>
      </c>
      <c r="U117" s="25">
        <v>0</v>
      </c>
    </row>
    <row r="118" spans="1:21" s="86" customFormat="1" ht="15">
      <c r="A118" s="75"/>
      <c r="B118" s="95" t="s">
        <v>64</v>
      </c>
      <c r="C118" s="66"/>
      <c r="D118" s="92"/>
      <c r="E118" s="36"/>
      <c r="F118" s="66"/>
      <c r="G118" s="31"/>
      <c r="H118" s="100">
        <f>SUM(H119:H119)</f>
        <v>116000</v>
      </c>
      <c r="I118" s="100">
        <f>SUM(I119:I119)</f>
        <v>116000</v>
      </c>
      <c r="J118" s="24"/>
      <c r="K118" s="89"/>
      <c r="L118" s="25"/>
      <c r="M118" s="25"/>
      <c r="N118" s="25"/>
      <c r="O118" s="67"/>
      <c r="P118" s="25"/>
      <c r="Q118" s="26"/>
      <c r="R118" s="26"/>
      <c r="S118" s="26"/>
      <c r="T118" s="26"/>
      <c r="U118" s="26"/>
    </row>
    <row r="119" spans="1:21" s="86" customFormat="1" ht="15">
      <c r="A119" s="80"/>
      <c r="B119" s="91" t="s">
        <v>190</v>
      </c>
      <c r="C119" s="101" t="s">
        <v>84</v>
      </c>
      <c r="D119" s="90">
        <v>1</v>
      </c>
      <c r="E119" s="36">
        <v>1</v>
      </c>
      <c r="F119" s="66">
        <v>116000</v>
      </c>
      <c r="G119" s="66">
        <v>116000</v>
      </c>
      <c r="H119" s="66">
        <v>116000</v>
      </c>
      <c r="I119" s="66">
        <v>116000</v>
      </c>
      <c r="J119" s="24">
        <f t="shared" ref="J119" si="18">I119-H119</f>
        <v>0</v>
      </c>
      <c r="K119" s="107"/>
      <c r="L119" s="25">
        <v>0</v>
      </c>
      <c r="M119" s="25">
        <v>0</v>
      </c>
      <c r="N119" s="25">
        <v>0</v>
      </c>
      <c r="O119" s="67"/>
      <c r="P119" s="25">
        <v>0</v>
      </c>
      <c r="Q119" s="25">
        <v>0</v>
      </c>
      <c r="R119" s="25">
        <v>0</v>
      </c>
      <c r="S119" s="25"/>
      <c r="T119" s="25">
        <v>0</v>
      </c>
      <c r="U119" s="25">
        <v>0</v>
      </c>
    </row>
    <row r="120" spans="1:21" ht="15">
      <c r="A120" s="80"/>
      <c r="B120" s="37" t="s">
        <v>56</v>
      </c>
      <c r="C120" s="64"/>
      <c r="D120" s="71"/>
      <c r="E120" s="71"/>
      <c r="F120" s="70"/>
      <c r="G120" s="70"/>
      <c r="H120" s="70">
        <f>H93+H101+H106+H118+H84</f>
        <v>388740.386</v>
      </c>
      <c r="I120" s="70">
        <f>I93+I101+I106+I118+I84</f>
        <v>385342.62599999999</v>
      </c>
      <c r="J120" s="70">
        <f>SUM(J98:J119)</f>
        <v>-3397.76</v>
      </c>
      <c r="K120" s="70"/>
      <c r="L120" s="70">
        <v>0</v>
      </c>
      <c r="M120" s="70">
        <v>0</v>
      </c>
      <c r="N120" s="70">
        <v>0</v>
      </c>
      <c r="O120" s="70">
        <v>0</v>
      </c>
      <c r="P120" s="70">
        <f>P101+P93</f>
        <v>372830.20000000007</v>
      </c>
      <c r="Q120" s="70">
        <f>Q101+Q93</f>
        <v>371920.20000000007</v>
      </c>
      <c r="R120" s="25">
        <f>Q120-P120</f>
        <v>-910</v>
      </c>
      <c r="S120" s="70"/>
      <c r="T120" s="70">
        <v>0</v>
      </c>
      <c r="U120" s="70">
        <v>0</v>
      </c>
    </row>
    <row r="121" spans="1:21" ht="15">
      <c r="A121" s="80"/>
      <c r="B121" s="63" t="s">
        <v>85</v>
      </c>
      <c r="C121" s="29"/>
      <c r="D121" s="29"/>
      <c r="E121" s="29"/>
      <c r="F121" s="94"/>
      <c r="G121" s="94"/>
      <c r="H121" s="94">
        <f>H82+H120</f>
        <v>955623.99600000004</v>
      </c>
      <c r="I121" s="94">
        <f>I82+I120</f>
        <v>801526.73733999999</v>
      </c>
      <c r="J121" s="94">
        <f>J82+J120</f>
        <v>-154547.75065999999</v>
      </c>
      <c r="K121" s="73"/>
      <c r="L121" s="73">
        <v>0</v>
      </c>
      <c r="M121" s="73">
        <f>M82+M120</f>
        <v>0</v>
      </c>
      <c r="N121" s="73">
        <f>N82+N120</f>
        <v>0</v>
      </c>
      <c r="O121" s="73">
        <f>O82+O120</f>
        <v>0</v>
      </c>
      <c r="P121" s="73">
        <f>P82+P120</f>
        <v>3206155.36</v>
      </c>
      <c r="Q121" s="73">
        <f>Q82+Q120</f>
        <v>3171759.8840000001</v>
      </c>
      <c r="R121" s="25">
        <f>Q121-P121</f>
        <v>-34395.475999999791</v>
      </c>
      <c r="S121" s="73"/>
      <c r="T121" s="73">
        <f>T82+T120</f>
        <v>0</v>
      </c>
      <c r="U121" s="73" t="e">
        <f>U82+U120</f>
        <v>#VALUE!</v>
      </c>
    </row>
    <row r="122" spans="1:21" ht="15">
      <c r="A122" s="80"/>
      <c r="B122" s="59"/>
      <c r="C122" s="58"/>
      <c r="D122" s="58"/>
      <c r="E122" s="58"/>
      <c r="F122" s="58"/>
      <c r="G122" s="58"/>
      <c r="H122" s="60"/>
      <c r="I122" s="61"/>
      <c r="J122" s="61"/>
      <c r="K122" s="61"/>
      <c r="L122" s="61"/>
      <c r="M122" s="61"/>
      <c r="N122" s="61"/>
      <c r="O122" s="62"/>
      <c r="P122" s="61"/>
      <c r="Q122" s="22"/>
      <c r="R122" s="22"/>
      <c r="S122" s="22"/>
      <c r="T122" s="22"/>
      <c r="U122" s="22"/>
    </row>
    <row r="123" spans="1:21" ht="15">
      <c r="A123" s="80"/>
    </row>
    <row r="124" spans="1:21" ht="15">
      <c r="A124" s="80"/>
      <c r="B124" s="76"/>
      <c r="C124" s="75"/>
      <c r="D124" s="75"/>
      <c r="E124" s="75"/>
      <c r="F124" s="156"/>
      <c r="G124" s="156"/>
      <c r="H124" s="156"/>
      <c r="I124" s="77"/>
      <c r="J124" s="77"/>
      <c r="K124" s="77"/>
      <c r="L124" s="77"/>
      <c r="M124" s="77"/>
      <c r="N124" s="77"/>
      <c r="O124" s="78"/>
      <c r="P124" s="77"/>
      <c r="Q124" s="76"/>
      <c r="R124" s="76"/>
      <c r="S124" s="76"/>
      <c r="T124" s="76"/>
      <c r="U124" s="76"/>
    </row>
    <row r="125" spans="1:21" ht="15">
      <c r="A125" s="80"/>
      <c r="B125" s="81"/>
      <c r="C125" s="80"/>
      <c r="D125" s="80"/>
      <c r="E125" s="80"/>
      <c r="F125" s="82"/>
      <c r="G125" s="82"/>
      <c r="H125" s="83"/>
      <c r="I125" s="84"/>
      <c r="J125" s="84"/>
      <c r="K125" s="84"/>
      <c r="L125" s="84"/>
      <c r="M125" s="84"/>
      <c r="N125" s="84"/>
      <c r="O125" s="85"/>
      <c r="P125" s="84"/>
      <c r="Q125" s="81"/>
      <c r="R125" s="81"/>
      <c r="S125" s="81"/>
      <c r="T125" s="81"/>
      <c r="U125" s="81"/>
    </row>
    <row r="126" spans="1:21" ht="15">
      <c r="B126" s="81"/>
      <c r="C126" s="80"/>
      <c r="D126" s="80"/>
      <c r="E126" s="80"/>
      <c r="F126" s="82"/>
      <c r="G126" s="82"/>
      <c r="H126" s="83"/>
      <c r="I126" s="84"/>
      <c r="J126" s="84"/>
      <c r="K126" s="84"/>
      <c r="L126" s="84"/>
      <c r="M126" s="84"/>
      <c r="N126" s="84"/>
      <c r="O126" s="85"/>
      <c r="P126" s="84"/>
      <c r="Q126" s="81"/>
      <c r="R126" s="81"/>
      <c r="S126" s="81"/>
      <c r="T126" s="81"/>
      <c r="U126" s="81"/>
    </row>
    <row r="127" spans="1:21" ht="15">
      <c r="B127" s="76"/>
      <c r="C127" s="80"/>
      <c r="D127" s="80"/>
      <c r="E127" s="80"/>
      <c r="F127" s="82"/>
      <c r="G127" s="82"/>
      <c r="H127" s="83"/>
      <c r="I127" s="84"/>
      <c r="J127" s="84"/>
      <c r="K127" s="84"/>
      <c r="L127" s="84"/>
      <c r="M127" s="84"/>
      <c r="N127" s="84"/>
      <c r="O127" s="85"/>
      <c r="P127" s="84"/>
      <c r="Q127" s="81"/>
      <c r="R127" s="81"/>
      <c r="S127" s="81"/>
      <c r="T127" s="81"/>
      <c r="U127" s="81"/>
    </row>
    <row r="128" spans="1:21" ht="15">
      <c r="B128" s="76"/>
      <c r="C128" s="80"/>
      <c r="D128" s="80"/>
      <c r="E128" s="80"/>
      <c r="F128" s="82"/>
      <c r="G128" s="82"/>
      <c r="H128" s="83"/>
      <c r="I128" s="84"/>
      <c r="J128" s="84"/>
      <c r="K128" s="84"/>
      <c r="L128" s="84"/>
      <c r="M128" s="84"/>
      <c r="N128" s="84"/>
      <c r="O128" s="85"/>
      <c r="P128" s="84"/>
      <c r="Q128" s="81"/>
      <c r="R128" s="81"/>
      <c r="S128" s="81"/>
      <c r="T128" s="81"/>
      <c r="U128" s="81"/>
    </row>
    <row r="129" spans="2:21" ht="15">
      <c r="B129" s="76"/>
      <c r="C129" s="80"/>
      <c r="D129" s="80"/>
      <c r="E129" s="80"/>
      <c r="F129" s="156"/>
      <c r="G129" s="156"/>
      <c r="H129" s="156"/>
      <c r="I129" s="84"/>
      <c r="J129" s="84"/>
      <c r="K129" s="84"/>
      <c r="L129" s="84"/>
      <c r="M129" s="84"/>
      <c r="N129" s="84"/>
      <c r="O129" s="85"/>
      <c r="P129" s="84"/>
      <c r="Q129" s="81"/>
      <c r="R129" s="81"/>
      <c r="S129" s="81"/>
      <c r="T129" s="81"/>
      <c r="U129" s="81"/>
    </row>
    <row r="130" spans="2:21" ht="15">
      <c r="B130" s="76"/>
      <c r="C130" s="80"/>
      <c r="D130" s="80"/>
      <c r="E130" s="80"/>
      <c r="F130" s="82"/>
      <c r="G130" s="82"/>
      <c r="H130" s="83"/>
      <c r="I130" s="84"/>
      <c r="J130" s="84"/>
      <c r="K130" s="84"/>
      <c r="L130" s="84"/>
      <c r="M130" s="84"/>
      <c r="N130" s="84"/>
      <c r="O130" s="85"/>
      <c r="P130" s="84"/>
      <c r="Q130" s="81"/>
      <c r="R130" s="81"/>
      <c r="S130" s="81"/>
      <c r="T130" s="81"/>
      <c r="U130" s="81"/>
    </row>
    <row r="131" spans="2:21" ht="15">
      <c r="B131" s="76"/>
      <c r="C131" s="80"/>
      <c r="D131" s="80"/>
      <c r="E131" s="80"/>
      <c r="F131" s="156"/>
      <c r="G131" s="156"/>
      <c r="H131" s="156"/>
      <c r="I131" s="84"/>
      <c r="J131" s="84"/>
      <c r="K131" s="84"/>
      <c r="L131" s="84"/>
      <c r="M131" s="84"/>
      <c r="N131" s="84"/>
      <c r="O131" s="85"/>
      <c r="P131" s="84"/>
      <c r="Q131" s="81"/>
      <c r="R131" s="81"/>
      <c r="S131" s="81"/>
      <c r="T131" s="81"/>
      <c r="U131" s="81"/>
    </row>
  </sheetData>
  <mergeCells count="21">
    <mergeCell ref="D21:E21"/>
    <mergeCell ref="F21:G21"/>
    <mergeCell ref="H21:K21"/>
    <mergeCell ref="L21:O21"/>
    <mergeCell ref="P21:S21"/>
    <mergeCell ref="F131:H131"/>
    <mergeCell ref="C21:C22"/>
    <mergeCell ref="B21:B22"/>
    <mergeCell ref="A9:U9"/>
    <mergeCell ref="A10:U10"/>
    <mergeCell ref="A11:U11"/>
    <mergeCell ref="A12:U12"/>
    <mergeCell ref="A15:U15"/>
    <mergeCell ref="A14:U14"/>
    <mergeCell ref="T21:U21"/>
    <mergeCell ref="A18:D19"/>
    <mergeCell ref="F124:H124"/>
    <mergeCell ref="F129:H129"/>
    <mergeCell ref="E18:U19"/>
    <mergeCell ref="A20:A22"/>
    <mergeCell ref="B20:U20"/>
  </mergeCells>
  <pageMargins left="0.23622047244094491" right="0.27559055118110237" top="0" bottom="0" header="0.23622047244094491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16" sqref="D16"/>
    </sheetView>
  </sheetViews>
  <sheetFormatPr defaultRowHeight="15"/>
  <cols>
    <col min="1" max="1" width="42.42578125" style="2" customWidth="1"/>
    <col min="2" max="6" width="17.7109375" style="2" customWidth="1"/>
  </cols>
  <sheetData>
    <row r="1" spans="1:6">
      <c r="A1" s="5"/>
      <c r="B1" s="5"/>
      <c r="C1" s="5"/>
      <c r="D1" s="5"/>
      <c r="E1" s="5"/>
      <c r="F1" s="6" t="s">
        <v>21</v>
      </c>
    </row>
    <row r="2" spans="1:6">
      <c r="A2" s="5"/>
      <c r="B2" s="5"/>
      <c r="C2" s="5"/>
      <c r="D2" s="5"/>
      <c r="E2" s="5"/>
      <c r="F2" s="6" t="s">
        <v>22</v>
      </c>
    </row>
    <row r="3" spans="1:6">
      <c r="A3" s="5"/>
      <c r="B3" s="5"/>
      <c r="C3" s="5"/>
      <c r="D3" s="5"/>
      <c r="E3" s="5"/>
      <c r="F3" s="6" t="s">
        <v>23</v>
      </c>
    </row>
    <row r="4" spans="1:6">
      <c r="A4" s="5"/>
      <c r="B4" s="5"/>
      <c r="C4" s="5"/>
      <c r="D4" s="5"/>
      <c r="E4" s="5"/>
      <c r="F4" s="6" t="s">
        <v>24</v>
      </c>
    </row>
    <row r="5" spans="1:6">
      <c r="A5" s="5"/>
      <c r="B5" s="5"/>
      <c r="C5" s="5"/>
      <c r="D5" s="5"/>
      <c r="E5" s="5"/>
      <c r="F5" s="6" t="s">
        <v>25</v>
      </c>
    </row>
    <row r="6" spans="1:6">
      <c r="A6" s="5"/>
      <c r="B6" s="5"/>
      <c r="C6" s="5"/>
      <c r="D6" s="5"/>
      <c r="E6" s="5"/>
      <c r="F6" s="6" t="s">
        <v>26</v>
      </c>
    </row>
    <row r="7" spans="1:6">
      <c r="A7" s="5"/>
      <c r="B7" s="5"/>
      <c r="C7" s="5"/>
      <c r="D7" s="5"/>
      <c r="E7" s="5"/>
      <c r="F7" s="5"/>
    </row>
    <row r="8" spans="1:6" ht="108" customHeight="1">
      <c r="A8" s="7" t="s">
        <v>45</v>
      </c>
      <c r="B8" s="7" t="s">
        <v>27</v>
      </c>
      <c r="C8" s="7" t="s">
        <v>28</v>
      </c>
      <c r="D8" s="7" t="s">
        <v>29</v>
      </c>
      <c r="E8" s="7" t="s">
        <v>30</v>
      </c>
      <c r="F8" s="7" t="s">
        <v>31</v>
      </c>
    </row>
    <row r="9" spans="1:6" ht="51">
      <c r="A9" s="3" t="s">
        <v>32</v>
      </c>
      <c r="B9" s="9" t="s">
        <v>47</v>
      </c>
      <c r="C9" s="9" t="s">
        <v>47</v>
      </c>
      <c r="D9" s="9" t="s">
        <v>47</v>
      </c>
      <c r="E9" s="9" t="s">
        <v>47</v>
      </c>
      <c r="F9" s="9"/>
    </row>
    <row r="10" spans="1:6" ht="53.25" customHeight="1">
      <c r="A10" s="3" t="s">
        <v>33</v>
      </c>
      <c r="B10" s="9" t="s">
        <v>47</v>
      </c>
      <c r="C10" s="9" t="s">
        <v>47</v>
      </c>
      <c r="D10" s="9" t="s">
        <v>47</v>
      </c>
      <c r="E10" s="9" t="s">
        <v>47</v>
      </c>
      <c r="F10" s="9"/>
    </row>
    <row r="11" spans="1:6" ht="38.25">
      <c r="A11" s="3" t="s">
        <v>34</v>
      </c>
      <c r="B11" s="9" t="s">
        <v>47</v>
      </c>
      <c r="C11" s="9" t="s">
        <v>47</v>
      </c>
      <c r="D11" s="9" t="s">
        <v>47</v>
      </c>
      <c r="E11" s="9" t="s">
        <v>47</v>
      </c>
      <c r="F11" s="9"/>
    </row>
    <row r="12" spans="1:6" ht="38.25">
      <c r="A12" s="3" t="s">
        <v>35</v>
      </c>
      <c r="B12" s="9" t="s">
        <v>47</v>
      </c>
      <c r="C12" s="9" t="s">
        <v>47</v>
      </c>
      <c r="D12" s="9" t="s">
        <v>47</v>
      </c>
      <c r="E12" s="9" t="s">
        <v>47</v>
      </c>
      <c r="F12" s="9"/>
    </row>
    <row r="13" spans="1:6">
      <c r="A13" s="4" t="s">
        <v>36</v>
      </c>
      <c r="B13" s="4"/>
      <c r="C13" s="4"/>
      <c r="D13" s="4"/>
      <c r="E13" s="4"/>
      <c r="F13" s="4"/>
    </row>
    <row r="14" spans="1:6">
      <c r="A14" s="4" t="s">
        <v>36</v>
      </c>
      <c r="B14" s="4"/>
      <c r="C14" s="4"/>
      <c r="D14" s="4"/>
      <c r="E14" s="4"/>
      <c r="F14" s="4"/>
    </row>
    <row r="15" spans="1:6" ht="15" customHeight="1">
      <c r="A15" s="5"/>
      <c r="B15" s="5"/>
      <c r="C15" s="5"/>
      <c r="D15" s="5"/>
      <c r="E15" s="5"/>
      <c r="F15" s="5"/>
    </row>
    <row r="16" spans="1:6" ht="16.5">
      <c r="A16" s="8" t="s">
        <v>46</v>
      </c>
      <c r="B16" s="5"/>
      <c r="C16" s="5"/>
      <c r="D16" s="5"/>
      <c r="E16" s="5"/>
      <c r="F16" s="5"/>
    </row>
  </sheetData>
  <pageMargins left="0.47" right="0.4" top="0.44" bottom="0.4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приложение 4 продолжение</vt:lpstr>
      <vt:lpstr>'приложение 4'!Заголовки_для_печати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Admin</cp:lastModifiedBy>
  <cp:lastPrinted>2023-12-25T04:56:17Z</cp:lastPrinted>
  <dcterms:created xsi:type="dcterms:W3CDTF">2017-06-02T04:26:59Z</dcterms:created>
  <dcterms:modified xsi:type="dcterms:W3CDTF">2023-12-29T04:56:43Z</dcterms:modified>
</cp:coreProperties>
</file>