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240" windowHeight="12525"/>
  </bookViews>
  <sheets>
    <sheet name="приложение 4" sheetId="1" r:id="rId1"/>
    <sheet name="приложение 4 продолжение" sheetId="2" r:id="rId2"/>
  </sheets>
  <definedNames>
    <definedName name="_xlnm.Print_Titles" localSheetId="0">'приложение 4'!$20:$22</definedName>
    <definedName name="_xlnm.Print_Area" localSheetId="0">'приложение 4'!$A$1:$S$54</definedName>
  </definedNames>
  <calcPr calcId="124519"/>
</workbook>
</file>

<file path=xl/calcChain.xml><?xml version="1.0" encoding="utf-8"?>
<calcChain xmlns="http://schemas.openxmlformats.org/spreadsheetml/2006/main">
  <c r="I30" i="1"/>
  <c r="H35"/>
  <c r="H48"/>
  <c r="J52"/>
  <c r="F53"/>
  <c r="J51"/>
  <c r="I41"/>
  <c r="H41"/>
  <c r="J43"/>
  <c r="J42"/>
  <c r="J31" l="1"/>
  <c r="I46" l="1"/>
  <c r="H46"/>
  <c r="J39"/>
  <c r="J38"/>
  <c r="J37"/>
  <c r="J36"/>
  <c r="J33"/>
  <c r="G33"/>
  <c r="J32"/>
  <c r="G32"/>
  <c r="G50"/>
  <c r="G49"/>
  <c r="G47"/>
  <c r="G28"/>
  <c r="G26"/>
  <c r="J26"/>
  <c r="I48"/>
  <c r="H53"/>
  <c r="I29"/>
  <c r="I25"/>
  <c r="H25"/>
  <c r="J47"/>
  <c r="J40"/>
  <c r="J27"/>
  <c r="J28"/>
  <c r="J30"/>
  <c r="I53" l="1"/>
  <c r="G53"/>
  <c r="G44"/>
  <c r="I35"/>
  <c r="I44" s="1"/>
  <c r="I54" l="1"/>
  <c r="G54"/>
  <c r="J50"/>
  <c r="H34" l="1"/>
  <c r="H29" l="1"/>
  <c r="H44" s="1"/>
  <c r="S44"/>
  <c r="O54"/>
  <c r="S54" l="1"/>
  <c r="H54"/>
  <c r="L44"/>
  <c r="M44"/>
  <c r="M54" s="1"/>
  <c r="N44"/>
  <c r="N54" s="1"/>
  <c r="P44"/>
  <c r="P54" s="1"/>
  <c r="Q44"/>
  <c r="Q54" s="1"/>
  <c r="R44"/>
  <c r="R54" s="1"/>
  <c r="F34" l="1"/>
  <c r="F44" s="1"/>
  <c r="F54" l="1"/>
  <c r="J49"/>
  <c r="J53" s="1"/>
  <c r="J34" l="1"/>
  <c r="J44" s="1"/>
  <c r="J54" l="1"/>
</calcChain>
</file>

<file path=xl/sharedStrings.xml><?xml version="1.0" encoding="utf-8"?>
<sst xmlns="http://schemas.openxmlformats.org/spreadsheetml/2006/main" count="158" uniqueCount="109">
  <si>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</si>
  <si>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</si>
  <si>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</si>
  <si>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</si>
  <si>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</si>
  <si>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</si>
  <si>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</si>
  <si>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</si>
  <si>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</si>
  <si>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</si>
  <si>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</si>
  <si>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</si>
  <si>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</si>
  <si>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</si>
  <si>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</si>
  <si>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</si>
  <si>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</si>
  <si>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</si>
  <si>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</si>
  <si>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</si>
  <si>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1.1.</t>
  </si>
  <si>
    <t>Продолжение Приложения № 4 к Правилам</t>
  </si>
  <si>
    <t>утверждения инвестиционных программ </t>
  </si>
  <si>
    <t>(проектов) субъекта естественной  </t>
  </si>
  <si>
    <t>монополии, их корректировки,   </t>
  </si>
  <si>
    <t>а также проведения анализа    </t>
  </si>
  <si>
    <t>информации об их исполнении      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</si>
  <si>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</si>
  <si>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</si>
  <si>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</si>
  <si>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</si>
  <si>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</si>
  <si>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</si>
  <si>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</si>
  <si>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</si>
  <si>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</si>
  <si>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…..</t>
  </si>
  <si>
    <t>ГКП "Костанай-Су" акимата города Костаная ГУ "Отдел жилищно-коммунального хозяйства, пассажирского транспорта и автомобильных дорог акимата города Костаная"</t>
  </si>
  <si>
    <t>    наименование субъекта естественной монополии</t>
  </si>
  <si>
    <t>кем утвержден(а) программа (проект) (дата, номер приказа):</t>
  </si>
  <si>
    <t>Услуги по подаче воды по магистральным трубопроводам и распределительным сетям (вода питьевая)</t>
  </si>
  <si>
    <t>1.2.</t>
  </si>
  <si>
    <t>1.3.</t>
  </si>
  <si>
    <t>Услуги по отводу и очистке сточных вод</t>
  </si>
  <si>
    <t>№       п/п</t>
  </si>
  <si>
    <r>
      <t>Показатели эффективности, надежности и качества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</si>
  <si>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2</t>
    </r>
    <r>
      <rPr>
        <sz val="10"/>
        <color theme="1"/>
        <rFont val="Times New Roman"/>
        <family val="1"/>
        <charset val="204"/>
      </rPr>
      <t xml:space="preserve"> Показатели заполняются иными показателями с учетом специфики отрасли</t>
    </r>
  </si>
  <si>
    <t>-</t>
  </si>
  <si>
    <r>
      <t>       </t>
    </r>
    <r>
      <rPr>
        <b/>
        <sz val="9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</si>
  <si>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9"/>
        <rFont val="Times New Roman"/>
        <family val="1"/>
        <charset val="204"/>
      </rPr>
      <t>(проекта)/об исполнении инвестиционной программы (проекта)*</t>
    </r>
  </si>
  <si>
    <t>СМР</t>
  </si>
  <si>
    <r>
      <rPr>
        <u/>
        <sz val="9"/>
        <rFont val="Times New Roman"/>
        <family val="1"/>
        <charset val="204"/>
      </rPr>
      <t>вид деятельности: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жизнеобеспечение города Костаная в сфере оказания услуг водоснабжения и водоотведения</t>
    </r>
  </si>
  <si>
    <t>1.4.</t>
  </si>
  <si>
    <t>1.5.</t>
  </si>
  <si>
    <t>1.6.</t>
  </si>
  <si>
    <t>Итого по услуге водоснабжения (питьевая вода)</t>
  </si>
  <si>
    <t>Итого по услуге водоотведения</t>
  </si>
  <si>
    <t xml:space="preserve">км </t>
  </si>
  <si>
    <t>Труба обсадная  (для обслуживания скважин подземного водозабора)</t>
  </si>
  <si>
    <t>1.7.</t>
  </si>
  <si>
    <t xml:space="preserve">ПСД </t>
  </si>
  <si>
    <t xml:space="preserve">Оборудование </t>
  </si>
  <si>
    <t>Задвижка фланцевая с обрезиненным клином</t>
  </si>
  <si>
    <t>Пожарный гидрант</t>
  </si>
  <si>
    <t>Преобразователь давления PC-28</t>
  </si>
  <si>
    <t>Шкаф АСКУЭ</t>
  </si>
  <si>
    <t>шт</t>
  </si>
  <si>
    <t>км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</si>
  <si>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</si>
  <si>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</si>
  <si>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</si>
  <si>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</si>
  <si>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</si>
  <si>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</si>
  <si>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</si>
  <si>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</si>
  <si>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</si>
  <si>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ПСД</t>
  </si>
  <si>
    <t>Реконструкция самотечного канализационного коллектора  по улице Наримановская в границах улиц Джамбула - Фролова город Костанай</t>
  </si>
  <si>
    <t>1.8.</t>
  </si>
  <si>
    <t>1.18.</t>
  </si>
  <si>
    <t>1.19.</t>
  </si>
  <si>
    <t>1.20.</t>
  </si>
  <si>
    <t>Планируется замена мероприятий в связи с необходимостью разработки ПСД первостепенных  аварийных объектов</t>
  </si>
  <si>
    <t>Планируется замена мероприятий в связи с необходимостью приобретения оборудования на первостепенные аварийные объекты</t>
  </si>
  <si>
    <t>Планируется замена мероприятия в связи с необходимостью разработки ПСД первостепенных  аварийных объектов</t>
  </si>
  <si>
    <t>Планируется замена мероприятий в связи с необходимостью ремонтных работ на первостепенных  аварийных объектах</t>
  </si>
  <si>
    <t>Планируется замена мероприятия в связи с финансированием объекта за счет бюджета</t>
  </si>
  <si>
    <t>Реконструкция водопровода по улице Хакимжановой в границах улиц Баймагамбетова-Абая</t>
  </si>
  <si>
    <t>Реконструкция водопровода по улице  Карбышева в границах улиц Волынова-Чкалова</t>
  </si>
  <si>
    <t>Реконструкция водопровода по улице  Карбышева в границах улиц Чкалова – В.Интернационалистов</t>
  </si>
  <si>
    <t>Реконструкция водопровода по улице Комарова  в границах улиц Баймагамбетова- Рудненская</t>
  </si>
  <si>
    <t>Реконструкция водопровода  по улице Сибирская в границах улиц Джамбула-Абая</t>
  </si>
  <si>
    <t>Реконструкция водопровода по улице Ленинградская в границах улиц Баймагамбетова –Карбышева</t>
  </si>
  <si>
    <t>Реконструкция водопровода по улице Курганская в границах улиц Каирбекова-Узкоколейная</t>
  </si>
  <si>
    <t>Вольтамперфазомметр</t>
  </si>
  <si>
    <t>Аварийно-восстановительная машина, автомобильмастерская на шасси ГАЗ-C41А23</t>
  </si>
  <si>
    <t>Фермер УАЗ 390945</t>
  </si>
  <si>
    <t>Реконструкция самотечного канализационного коллектора  по улице Чкалова в границах улиц Маяковского-Я.Гашека  город Костанай</t>
  </si>
  <si>
    <t>Реконструкция самотечного канализационного коллектора  диаметром-800 миллиметров от камеры на пересечении улиц Камшат Доненбаевой - Узкоколейная до канализационой насосной станции №8 со сливной станцией города Костанай"</t>
  </si>
  <si>
    <t>«Реконструкция самотечного канализационного коллектора по улице Н.С. Фролова, лог Абильсай в границах улиц Шайсултана  Шаяхметова – Баймагамбетова город Костанай»</t>
  </si>
  <si>
    <t xml:space="preserve">«Реконструкция самотечного канализационного коллектора по улице Джангильдина от улицы Строительная до пересечения улиц Комарова-Соколовская город Костанай» </t>
  </si>
  <si>
    <t>Техгика</t>
  </si>
  <si>
    <t>В связи с увеличением протяженности ремонтируемого участка до ул. Джамбула, возникла необходимость в изменении названия проекта и его стоимости</t>
  </si>
  <si>
    <r>
      <t>                           </t>
    </r>
    <r>
      <rPr>
        <b/>
        <sz val="9"/>
        <rFont val="Times New Roman"/>
        <family val="1"/>
        <charset val="204"/>
      </rPr>
      <t>на 30.06.2024 года</t>
    </r>
  </si>
  <si>
    <t>Удорожание строительно-монтажных работ в связи  удорожанием оборудования и матиралов</t>
  </si>
  <si>
    <t>Всего на 2024 год</t>
  </si>
  <si>
    <t>совместный приказ Департамента Комитета по регулированию естественных монополий Министерства национальной экономики РК по Костанайской области от 23 февраля 2024 года № 51-ОД и Управления энергетики и жилищно-коммунального хозяйства акимата Костанайской области от 01 марта 2024 года №35-ОД</t>
  </si>
  <si>
    <t>Планируется замена мероприятия в связи с первостепенными аварийными работами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</si>
</sst>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08">
    <xf numFmtId="0" fontId="0" fillId="0" borderId="0" xfId="0"/>
    <xf numFmtId="0" fontId="1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16" fontId="13" fillId="0" borderId="2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13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2" fillId="0" borderId="1" xfId="0" applyFont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wrapText="1"/>
    </xf>
    <xf numFmtId="16" fontId="15" fillId="0" borderId="1" xfId="0" applyNumberFormat="1" applyFont="1" applyBorder="1" applyAlignment="1">
      <alignment horizontal="center" vertical="center"/>
    </xf>
    <xf numFmtId="16" fontId="12" fillId="0" borderId="2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topLeftCell="A28" zoomScale="120" zoomScaleNormal="110" zoomScaleSheetLayoutView="120" workbookViewId="0">
      <selection activeCell="R52" sqref="R52"/>
    </sheetView>
  </sheetViews>
  <sheetFormatPr defaultRowHeight="12"/>
  <cols>
    <col min="1" max="1" width="4.140625" style="10" customWidth="1"/>
    <col min="2" max="2" width="25.85546875" style="1" customWidth="1"/>
    <col min="3" max="3" width="4.7109375" style="10" customWidth="1"/>
    <col min="4" max="4" width="6" style="10" customWidth="1"/>
    <col min="5" max="5" width="6.140625" style="10" customWidth="1"/>
    <col min="6" max="7" width="9.140625" style="10" customWidth="1"/>
    <col min="8" max="8" width="9.85546875" style="11" customWidth="1"/>
    <col min="9" max="9" width="8.42578125" style="14" customWidth="1"/>
    <col min="10" max="10" width="11.85546875" style="14" customWidth="1"/>
    <col min="11" max="11" width="17.5703125" style="14" customWidth="1"/>
    <col min="12" max="12" width="6.85546875" style="14" customWidth="1"/>
    <col min="13" max="13" width="8.42578125" style="14" customWidth="1"/>
    <col min="14" max="14" width="7.42578125" style="14" customWidth="1"/>
    <col min="15" max="15" width="8.42578125" style="42" customWidth="1"/>
    <col min="16" max="16" width="9.5703125" style="14" customWidth="1"/>
    <col min="17" max="17" width="7.28515625" style="1" customWidth="1"/>
    <col min="18" max="18" width="7.42578125" style="1" customWidth="1"/>
    <col min="19" max="19" width="7.7109375" style="1" customWidth="1"/>
    <col min="20" max="20" width="12.140625" style="15" bestFit="1" customWidth="1"/>
    <col min="21" max="16384" width="9.140625" style="15"/>
  </cols>
  <sheetData>
    <row r="1" spans="1:19" ht="12.75" customHeight="1">
      <c r="S1" s="68" t="s">
        <v>0</v>
      </c>
    </row>
    <row r="2" spans="1:19" ht="12.75" customHeight="1">
      <c r="S2" s="68" t="s">
        <v>1</v>
      </c>
    </row>
    <row r="3" spans="1:19" ht="12.75" customHeight="1">
      <c r="S3" s="68" t="s">
        <v>2</v>
      </c>
    </row>
    <row r="4" spans="1:19" ht="12.75" customHeight="1">
      <c r="S4" s="68" t="s">
        <v>3</v>
      </c>
    </row>
    <row r="5" spans="1:19" ht="12.75" customHeight="1">
      <c r="S5" s="68" t="s">
        <v>4</v>
      </c>
    </row>
    <row r="6" spans="1:19" ht="3" customHeight="1"/>
    <row r="7" spans="1:19">
      <c r="S7" s="68" t="s">
        <v>5</v>
      </c>
    </row>
    <row r="8" spans="1:19" ht="9" customHeight="1"/>
    <row r="9" spans="1:19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19" ht="14.25" customHeight="1">
      <c r="A10" s="97" t="s">
        <v>48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>
      <c r="A11" s="97" t="s">
        <v>49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spans="1:19">
      <c r="A12" s="97" t="s">
        <v>104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spans="1:19" ht="7.5" customHeight="1">
      <c r="B13" s="13"/>
      <c r="I13" s="12"/>
      <c r="J13" s="12"/>
      <c r="K13" s="12"/>
      <c r="L13" s="12"/>
      <c r="M13" s="12"/>
      <c r="N13" s="12"/>
      <c r="O13" s="43"/>
      <c r="P13" s="12"/>
      <c r="Q13" s="38"/>
      <c r="R13" s="13"/>
      <c r="S13" s="13"/>
    </row>
    <row r="14" spans="1:19">
      <c r="A14" s="99" t="s">
        <v>37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19">
      <c r="A15" s="98" t="s">
        <v>38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19">
      <c r="A16" s="41" t="s">
        <v>51</v>
      </c>
      <c r="B16" s="16"/>
      <c r="C16" s="17"/>
      <c r="D16" s="17"/>
      <c r="F16" s="17"/>
      <c r="G16" s="17"/>
      <c r="H16" s="18"/>
      <c r="I16" s="19"/>
      <c r="J16" s="19"/>
      <c r="K16" s="19"/>
      <c r="L16" s="19"/>
      <c r="M16" s="19"/>
      <c r="N16" s="19"/>
      <c r="O16" s="44"/>
      <c r="P16" s="19"/>
      <c r="Q16" s="16"/>
      <c r="R16" s="16"/>
      <c r="S16" s="16"/>
    </row>
    <row r="17" spans="1:19" ht="7.5" customHeight="1">
      <c r="B17" s="13"/>
      <c r="I17" s="12"/>
      <c r="J17" s="12"/>
      <c r="K17" s="12"/>
      <c r="L17" s="12"/>
      <c r="M17" s="12"/>
      <c r="N17" s="12"/>
      <c r="O17" s="43"/>
      <c r="P17" s="12"/>
      <c r="Q17" s="38"/>
      <c r="R17" s="13"/>
      <c r="S17" s="13"/>
    </row>
    <row r="18" spans="1:19" ht="15" customHeight="1">
      <c r="A18" s="100" t="s">
        <v>39</v>
      </c>
      <c r="B18" s="100"/>
      <c r="C18" s="100"/>
      <c r="D18" s="100"/>
      <c r="E18" s="102" t="s">
        <v>107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spans="1:19" ht="27" customHeight="1">
      <c r="A19" s="101"/>
      <c r="B19" s="101"/>
      <c r="C19" s="101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spans="1:19" ht="20.25" customHeight="1">
      <c r="A20" s="89" t="s">
        <v>44</v>
      </c>
      <c r="B20" s="104" t="s">
        <v>7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6"/>
    </row>
    <row r="21" spans="1:19" s="20" customFormat="1" ht="35.25" customHeight="1">
      <c r="A21" s="103"/>
      <c r="B21" s="89" t="s">
        <v>8</v>
      </c>
      <c r="C21" s="89" t="s">
        <v>9</v>
      </c>
      <c r="D21" s="95" t="s">
        <v>10</v>
      </c>
      <c r="E21" s="95"/>
      <c r="F21" s="95" t="s">
        <v>11</v>
      </c>
      <c r="G21" s="95"/>
      <c r="H21" s="91" t="s">
        <v>12</v>
      </c>
      <c r="I21" s="91"/>
      <c r="J21" s="91"/>
      <c r="K21" s="91"/>
      <c r="L21" s="91" t="s">
        <v>13</v>
      </c>
      <c r="M21" s="91"/>
      <c r="N21" s="91"/>
      <c r="O21" s="91"/>
      <c r="P21" s="95" t="s">
        <v>14</v>
      </c>
      <c r="Q21" s="95"/>
      <c r="R21" s="95" t="s">
        <v>15</v>
      </c>
      <c r="S21" s="95"/>
    </row>
    <row r="22" spans="1:19" s="21" customFormat="1" ht="39" customHeight="1">
      <c r="A22" s="90"/>
      <c r="B22" s="90"/>
      <c r="C22" s="90"/>
      <c r="D22" s="27" t="s">
        <v>16</v>
      </c>
      <c r="E22" s="27" t="s">
        <v>17</v>
      </c>
      <c r="F22" s="27" t="s">
        <v>16</v>
      </c>
      <c r="G22" s="27" t="s">
        <v>17</v>
      </c>
      <c r="H22" s="31" t="s">
        <v>16</v>
      </c>
      <c r="I22" s="31" t="s">
        <v>17</v>
      </c>
      <c r="J22" s="31" t="s">
        <v>18</v>
      </c>
      <c r="K22" s="31" t="s">
        <v>19</v>
      </c>
      <c r="L22" s="31" t="s">
        <v>16</v>
      </c>
      <c r="M22" s="40" t="s">
        <v>17</v>
      </c>
      <c r="N22" s="31" t="s">
        <v>18</v>
      </c>
      <c r="O22" s="40" t="s">
        <v>19</v>
      </c>
      <c r="P22" s="31" t="s">
        <v>16</v>
      </c>
      <c r="Q22" s="39" t="s">
        <v>17</v>
      </c>
      <c r="R22" s="27" t="s">
        <v>16</v>
      </c>
      <c r="S22" s="27" t="s">
        <v>17</v>
      </c>
    </row>
    <row r="23" spans="1:19" s="20" customFormat="1" ht="11.25" customHeight="1">
      <c r="A23" s="26">
        <v>1</v>
      </c>
      <c r="B23" s="39">
        <v>2</v>
      </c>
      <c r="C23" s="39">
        <v>3</v>
      </c>
      <c r="D23" s="26">
        <v>4</v>
      </c>
      <c r="E23" s="39">
        <v>5</v>
      </c>
      <c r="F23" s="39">
        <v>6</v>
      </c>
      <c r="G23" s="26">
        <v>7</v>
      </c>
      <c r="H23" s="39">
        <v>8</v>
      </c>
      <c r="I23" s="39">
        <v>9</v>
      </c>
      <c r="J23" s="26">
        <v>10</v>
      </c>
      <c r="K23" s="39">
        <v>11</v>
      </c>
      <c r="L23" s="39">
        <v>12</v>
      </c>
      <c r="M23" s="26">
        <v>13</v>
      </c>
      <c r="N23" s="39">
        <v>14</v>
      </c>
      <c r="O23" s="39">
        <v>15</v>
      </c>
      <c r="P23" s="26">
        <v>16</v>
      </c>
      <c r="Q23" s="39">
        <v>17</v>
      </c>
      <c r="R23" s="39">
        <v>18</v>
      </c>
      <c r="S23" s="26">
        <v>19</v>
      </c>
    </row>
    <row r="24" spans="1:19" ht="18.75" customHeight="1">
      <c r="A24" s="28"/>
      <c r="B24" s="32" t="s">
        <v>40</v>
      </c>
      <c r="C24" s="27"/>
      <c r="D24" s="27"/>
      <c r="E24" s="27"/>
      <c r="F24" s="27"/>
      <c r="G24" s="27"/>
      <c r="H24" s="31"/>
      <c r="I24" s="33"/>
      <c r="J24" s="33"/>
      <c r="K24" s="33"/>
      <c r="L24" s="33"/>
      <c r="M24" s="33"/>
      <c r="N24" s="33"/>
      <c r="O24" s="33"/>
      <c r="P24" s="33"/>
      <c r="Q24" s="34"/>
      <c r="R24" s="34"/>
      <c r="S24" s="34"/>
    </row>
    <row r="25" spans="1:19" ht="14.25" customHeight="1">
      <c r="A25" s="35"/>
      <c r="B25" s="36" t="s">
        <v>60</v>
      </c>
      <c r="C25" s="35"/>
      <c r="D25" s="37"/>
      <c r="E25" s="35"/>
      <c r="F25" s="30"/>
      <c r="G25" s="30"/>
      <c r="H25" s="80">
        <f>SUM(H26:H28)</f>
        <v>5638.1</v>
      </c>
      <c r="I25" s="80">
        <f>SUM(I26:I28)</f>
        <v>0</v>
      </c>
      <c r="J25" s="23"/>
      <c r="K25" s="22"/>
      <c r="L25" s="24"/>
      <c r="M25" s="24"/>
      <c r="N25" s="24"/>
      <c r="O25" s="29"/>
      <c r="P25" s="24"/>
      <c r="Q25" s="25"/>
      <c r="R25" s="25"/>
      <c r="S25" s="25"/>
    </row>
    <row r="26" spans="1:19" ht="109.5" customHeight="1">
      <c r="A26" s="35" t="s">
        <v>20</v>
      </c>
      <c r="B26" s="83" t="s">
        <v>88</v>
      </c>
      <c r="C26" s="35" t="s">
        <v>57</v>
      </c>
      <c r="D26" s="87">
        <v>0.75</v>
      </c>
      <c r="E26" s="35">
        <v>0</v>
      </c>
      <c r="F26" s="87">
        <v>1875.1</v>
      </c>
      <c r="G26" s="30">
        <f>I26</f>
        <v>0</v>
      </c>
      <c r="H26" s="87">
        <v>1875.1</v>
      </c>
      <c r="I26" s="23">
        <v>0</v>
      </c>
      <c r="J26" s="23">
        <f>I26-H26</f>
        <v>-1875.1</v>
      </c>
      <c r="K26" s="88" t="s">
        <v>103</v>
      </c>
      <c r="L26" s="24">
        <v>0</v>
      </c>
      <c r="M26" s="24">
        <v>0</v>
      </c>
      <c r="N26" s="24">
        <v>0</v>
      </c>
      <c r="O26" s="29"/>
      <c r="P26" s="24">
        <v>0</v>
      </c>
      <c r="Q26" s="24">
        <v>0</v>
      </c>
      <c r="R26" s="24">
        <v>0</v>
      </c>
      <c r="S26" s="24">
        <v>0</v>
      </c>
    </row>
    <row r="27" spans="1:19" ht="40.5" customHeight="1">
      <c r="A27" s="79" t="s">
        <v>41</v>
      </c>
      <c r="B27" s="83" t="s">
        <v>89</v>
      </c>
      <c r="C27" s="35" t="s">
        <v>57</v>
      </c>
      <c r="D27" s="74">
        <v>0.5</v>
      </c>
      <c r="E27" s="35">
        <v>0</v>
      </c>
      <c r="F27" s="30">
        <v>2061.5</v>
      </c>
      <c r="G27" s="30">
        <v>0</v>
      </c>
      <c r="H27" s="22">
        <v>2061.5</v>
      </c>
      <c r="I27" s="23">
        <v>0</v>
      </c>
      <c r="J27" s="23">
        <f t="shared" ref="J27:J28" si="0">I27-H27</f>
        <v>-2061.5</v>
      </c>
      <c r="K27" s="92" t="s">
        <v>83</v>
      </c>
      <c r="L27" s="24">
        <v>0</v>
      </c>
      <c r="M27" s="24">
        <v>0</v>
      </c>
      <c r="N27" s="24">
        <v>0</v>
      </c>
      <c r="O27" s="29"/>
      <c r="P27" s="24">
        <v>0</v>
      </c>
      <c r="Q27" s="24">
        <v>0</v>
      </c>
      <c r="R27" s="24">
        <v>0</v>
      </c>
      <c r="S27" s="24">
        <v>0</v>
      </c>
    </row>
    <row r="28" spans="1:19" ht="40.5" customHeight="1">
      <c r="A28" s="35" t="s">
        <v>42</v>
      </c>
      <c r="B28" s="83" t="s">
        <v>90</v>
      </c>
      <c r="C28" s="35" t="s">
        <v>57</v>
      </c>
      <c r="D28" s="75">
        <v>0.4</v>
      </c>
      <c r="E28" s="35">
        <v>0</v>
      </c>
      <c r="F28" s="30">
        <v>1701.5</v>
      </c>
      <c r="G28" s="30">
        <f t="shared" ref="G28" si="1">I28</f>
        <v>0</v>
      </c>
      <c r="H28" s="22">
        <v>1701.5</v>
      </c>
      <c r="I28" s="23">
        <v>0</v>
      </c>
      <c r="J28" s="23">
        <f t="shared" si="0"/>
        <v>-1701.5</v>
      </c>
      <c r="K28" s="93"/>
      <c r="L28" s="24">
        <v>0</v>
      </c>
      <c r="M28" s="24">
        <v>0</v>
      </c>
      <c r="N28" s="24">
        <v>0</v>
      </c>
      <c r="O28" s="29"/>
      <c r="P28" s="24">
        <v>0</v>
      </c>
      <c r="Q28" s="24">
        <v>0</v>
      </c>
      <c r="R28" s="24">
        <v>0</v>
      </c>
      <c r="S28" s="24">
        <v>0</v>
      </c>
    </row>
    <row r="29" spans="1:19" ht="14.25" customHeight="1">
      <c r="A29" s="35"/>
      <c r="B29" s="36" t="s">
        <v>50</v>
      </c>
      <c r="C29" s="35"/>
      <c r="D29" s="37"/>
      <c r="E29" s="35"/>
      <c r="F29" s="30"/>
      <c r="G29" s="30"/>
      <c r="H29" s="80">
        <f>SUM(H30:H34)</f>
        <v>419204.2</v>
      </c>
      <c r="I29" s="80">
        <f>SUM(I30:I34)</f>
        <v>248399.63</v>
      </c>
      <c r="J29" s="23"/>
      <c r="K29" s="70"/>
      <c r="L29" s="24"/>
      <c r="M29" s="24"/>
      <c r="N29" s="24"/>
      <c r="O29" s="29"/>
      <c r="P29" s="24"/>
      <c r="Q29" s="25"/>
      <c r="R29" s="25"/>
      <c r="S29" s="25"/>
    </row>
    <row r="30" spans="1:19" ht="73.5" customHeight="1">
      <c r="A30" s="78" t="s">
        <v>52</v>
      </c>
      <c r="B30" s="83" t="s">
        <v>91</v>
      </c>
      <c r="C30" s="60" t="s">
        <v>57</v>
      </c>
      <c r="D30" s="74">
        <v>1.1000000000000001</v>
      </c>
      <c r="E30" s="35">
        <v>0</v>
      </c>
      <c r="F30" s="60">
        <v>86999.45</v>
      </c>
      <c r="G30" s="30">
        <v>248399.63</v>
      </c>
      <c r="H30" s="22">
        <v>86999.45</v>
      </c>
      <c r="I30" s="23">
        <f>G30</f>
        <v>248399.63</v>
      </c>
      <c r="J30" s="23">
        <f>I30-H30</f>
        <v>161400.18</v>
      </c>
      <c r="K30" s="85" t="s">
        <v>105</v>
      </c>
      <c r="L30" s="24">
        <v>0</v>
      </c>
      <c r="M30" s="24">
        <v>0</v>
      </c>
      <c r="N30" s="24">
        <v>0</v>
      </c>
      <c r="O30" s="61"/>
      <c r="P30" s="24">
        <v>0</v>
      </c>
      <c r="Q30" s="25">
        <v>0</v>
      </c>
      <c r="R30" s="25">
        <v>0</v>
      </c>
      <c r="S30" s="25">
        <v>0</v>
      </c>
    </row>
    <row r="31" spans="1:19" ht="77.25" customHeight="1">
      <c r="A31" s="59" t="s">
        <v>53</v>
      </c>
      <c r="B31" s="83" t="s">
        <v>92</v>
      </c>
      <c r="C31" s="60" t="s">
        <v>57</v>
      </c>
      <c r="D31" s="74">
        <v>0.2</v>
      </c>
      <c r="E31" s="35">
        <v>0</v>
      </c>
      <c r="F31" s="60">
        <v>11301.35</v>
      </c>
      <c r="G31" s="30">
        <v>0</v>
      </c>
      <c r="H31" s="22">
        <v>11301.35</v>
      </c>
      <c r="I31" s="23">
        <v>0</v>
      </c>
      <c r="J31" s="23">
        <f t="shared" ref="J31:J50" si="2">I31-H31</f>
        <v>-11301.35</v>
      </c>
      <c r="K31" s="92" t="s">
        <v>86</v>
      </c>
      <c r="L31" s="24">
        <v>0</v>
      </c>
      <c r="M31" s="24">
        <v>0</v>
      </c>
      <c r="N31" s="24">
        <v>0</v>
      </c>
      <c r="O31" s="61"/>
      <c r="P31" s="24">
        <v>0</v>
      </c>
      <c r="Q31" s="25">
        <v>0</v>
      </c>
      <c r="R31" s="25">
        <v>0</v>
      </c>
      <c r="S31" s="25">
        <v>0</v>
      </c>
    </row>
    <row r="32" spans="1:19" ht="51" customHeight="1">
      <c r="A32" s="59" t="s">
        <v>54</v>
      </c>
      <c r="B32" s="83" t="s">
        <v>93</v>
      </c>
      <c r="C32" s="60" t="s">
        <v>57</v>
      </c>
      <c r="D32" s="22">
        <v>1.3</v>
      </c>
      <c r="E32" s="35">
        <v>0</v>
      </c>
      <c r="F32" s="60">
        <v>57624.2</v>
      </c>
      <c r="G32" s="30">
        <f t="shared" ref="G32:G33" si="3">I32</f>
        <v>0</v>
      </c>
      <c r="H32" s="22">
        <v>57624.2</v>
      </c>
      <c r="I32" s="23">
        <v>0</v>
      </c>
      <c r="J32" s="23">
        <f t="shared" ref="J32:J33" si="4">I32-H32</f>
        <v>-57624.2</v>
      </c>
      <c r="K32" s="94"/>
      <c r="L32" s="24">
        <v>0</v>
      </c>
      <c r="M32" s="24">
        <v>0</v>
      </c>
      <c r="N32" s="24">
        <v>0</v>
      </c>
      <c r="O32" s="61"/>
      <c r="P32" s="24">
        <v>0</v>
      </c>
      <c r="Q32" s="24">
        <v>0</v>
      </c>
      <c r="R32" s="24">
        <v>0</v>
      </c>
      <c r="S32" s="24">
        <v>0</v>
      </c>
    </row>
    <row r="33" spans="1:19" ht="51" customHeight="1">
      <c r="A33" s="59" t="s">
        <v>59</v>
      </c>
      <c r="B33" s="83" t="s">
        <v>94</v>
      </c>
      <c r="C33" s="60" t="s">
        <v>57</v>
      </c>
      <c r="D33" s="22">
        <v>3</v>
      </c>
      <c r="E33" s="26">
        <v>0</v>
      </c>
      <c r="F33" s="60">
        <v>256672</v>
      </c>
      <c r="G33" s="30">
        <f t="shared" si="3"/>
        <v>0</v>
      </c>
      <c r="H33" s="22">
        <v>256672</v>
      </c>
      <c r="I33" s="23">
        <v>0</v>
      </c>
      <c r="J33" s="23">
        <f t="shared" si="4"/>
        <v>-256672</v>
      </c>
      <c r="K33" s="94"/>
      <c r="L33" s="24">
        <v>0</v>
      </c>
      <c r="M33" s="24">
        <v>0</v>
      </c>
      <c r="N33" s="24">
        <v>0</v>
      </c>
      <c r="O33" s="61"/>
      <c r="P33" s="24">
        <v>0</v>
      </c>
      <c r="Q33" s="24">
        <v>0</v>
      </c>
      <c r="R33" s="24">
        <v>0</v>
      </c>
      <c r="S33" s="24">
        <v>0</v>
      </c>
    </row>
    <row r="34" spans="1:19" ht="146.25" customHeight="1">
      <c r="A34" s="59" t="s">
        <v>79</v>
      </c>
      <c r="B34" s="73" t="s">
        <v>58</v>
      </c>
      <c r="C34" s="60" t="s">
        <v>57</v>
      </c>
      <c r="D34" s="69">
        <v>0.3</v>
      </c>
      <c r="E34" s="35">
        <v>0.1</v>
      </c>
      <c r="F34" s="60">
        <f t="shared" ref="F34" si="5">H34+L34+P34+R34</f>
        <v>6607.2000000000007</v>
      </c>
      <c r="G34" s="30">
        <v>0</v>
      </c>
      <c r="H34" s="22">
        <f>22.024*300</f>
        <v>6607.2000000000007</v>
      </c>
      <c r="I34" s="23">
        <v>0</v>
      </c>
      <c r="J34" s="23">
        <f t="shared" si="2"/>
        <v>-6607.2000000000007</v>
      </c>
      <c r="K34" s="93"/>
      <c r="L34" s="24">
        <v>0</v>
      </c>
      <c r="M34" s="24">
        <v>0</v>
      </c>
      <c r="N34" s="24">
        <v>0</v>
      </c>
      <c r="O34" s="61"/>
      <c r="P34" s="24">
        <v>0</v>
      </c>
      <c r="Q34" s="25">
        <v>0</v>
      </c>
      <c r="R34" s="25">
        <v>0</v>
      </c>
      <c r="S34" s="25">
        <v>0</v>
      </c>
    </row>
    <row r="35" spans="1:19" ht="17.25" customHeight="1">
      <c r="A35" s="59"/>
      <c r="B35" s="36" t="s">
        <v>61</v>
      </c>
      <c r="C35" s="60"/>
      <c r="D35" s="72"/>
      <c r="E35" s="35"/>
      <c r="F35" s="60"/>
      <c r="G35" s="30"/>
      <c r="H35" s="81">
        <f>SUM(H36:H40)</f>
        <v>110767.99999999999</v>
      </c>
      <c r="I35" s="81">
        <f>SUM(I40:I40)</f>
        <v>0</v>
      </c>
      <c r="J35" s="23"/>
      <c r="K35" s="71"/>
      <c r="L35" s="24"/>
      <c r="M35" s="24"/>
      <c r="N35" s="24"/>
      <c r="O35" s="61"/>
      <c r="P35" s="24"/>
      <c r="Q35" s="25"/>
      <c r="R35" s="25"/>
      <c r="S35" s="25"/>
    </row>
    <row r="36" spans="1:19" ht="26.25" customHeight="1">
      <c r="A36" s="59" t="s">
        <v>68</v>
      </c>
      <c r="B36" s="83" t="s">
        <v>62</v>
      </c>
      <c r="C36" s="60" t="s">
        <v>66</v>
      </c>
      <c r="D36" s="82">
        <v>163</v>
      </c>
      <c r="E36" s="35">
        <v>0</v>
      </c>
      <c r="F36" s="60">
        <v>45608.6</v>
      </c>
      <c r="G36" s="30">
        <v>0</v>
      </c>
      <c r="H36" s="22">
        <v>45608.6</v>
      </c>
      <c r="I36" s="22">
        <v>0</v>
      </c>
      <c r="J36" s="23">
        <f>I36-H36</f>
        <v>-45608.6</v>
      </c>
      <c r="K36" s="92" t="s">
        <v>84</v>
      </c>
      <c r="L36" s="24"/>
      <c r="M36" s="24"/>
      <c r="N36" s="24"/>
      <c r="O36" s="61"/>
      <c r="P36" s="24"/>
      <c r="Q36" s="25"/>
      <c r="R36" s="25"/>
      <c r="S36" s="25"/>
    </row>
    <row r="37" spans="1:19" ht="18.75" customHeight="1">
      <c r="A37" s="59" t="s">
        <v>69</v>
      </c>
      <c r="B37" s="83" t="s">
        <v>63</v>
      </c>
      <c r="C37" s="60" t="s">
        <v>66</v>
      </c>
      <c r="D37" s="82">
        <v>35</v>
      </c>
      <c r="E37" s="35">
        <v>0</v>
      </c>
      <c r="F37" s="60">
        <v>36120.199999999997</v>
      </c>
      <c r="G37" s="30">
        <v>0</v>
      </c>
      <c r="H37" s="22">
        <v>36120.199999999997</v>
      </c>
      <c r="I37" s="22">
        <v>0</v>
      </c>
      <c r="J37" s="23">
        <f>I37-H37</f>
        <v>-36120.199999999997</v>
      </c>
      <c r="K37" s="94"/>
      <c r="L37" s="24"/>
      <c r="M37" s="24"/>
      <c r="N37" s="24"/>
      <c r="O37" s="61"/>
      <c r="P37" s="24"/>
      <c r="Q37" s="25"/>
      <c r="R37" s="25"/>
      <c r="S37" s="25"/>
    </row>
    <row r="38" spans="1:19" ht="20.25" customHeight="1">
      <c r="A38" s="59" t="s">
        <v>70</v>
      </c>
      <c r="B38" s="83" t="s">
        <v>64</v>
      </c>
      <c r="C38" s="60" t="s">
        <v>66</v>
      </c>
      <c r="D38" s="82">
        <v>10</v>
      </c>
      <c r="E38" s="35">
        <v>0</v>
      </c>
      <c r="F38" s="60">
        <v>1428</v>
      </c>
      <c r="G38" s="30">
        <v>0</v>
      </c>
      <c r="H38" s="22">
        <v>1428</v>
      </c>
      <c r="I38" s="22">
        <v>0</v>
      </c>
      <c r="J38" s="23">
        <f>I38-H38</f>
        <v>-1428</v>
      </c>
      <c r="K38" s="94"/>
      <c r="L38" s="24"/>
      <c r="M38" s="24"/>
      <c r="N38" s="24"/>
      <c r="O38" s="61"/>
      <c r="P38" s="24"/>
      <c r="Q38" s="25"/>
      <c r="R38" s="25"/>
      <c r="S38" s="25"/>
    </row>
    <row r="39" spans="1:19" ht="18" customHeight="1">
      <c r="A39" s="59" t="s">
        <v>71</v>
      </c>
      <c r="B39" s="83" t="s">
        <v>95</v>
      </c>
      <c r="C39" s="60" t="s">
        <v>66</v>
      </c>
      <c r="D39" s="82">
        <v>2</v>
      </c>
      <c r="E39" s="35">
        <v>0</v>
      </c>
      <c r="F39" s="60">
        <v>1000</v>
      </c>
      <c r="G39" s="30">
        <v>0</v>
      </c>
      <c r="H39" s="22">
        <v>1000</v>
      </c>
      <c r="I39" s="22">
        <v>0</v>
      </c>
      <c r="J39" s="23">
        <f>I39-H39</f>
        <v>-1000</v>
      </c>
      <c r="K39" s="94"/>
      <c r="L39" s="24"/>
      <c r="M39" s="24"/>
      <c r="N39" s="24"/>
      <c r="O39" s="61"/>
      <c r="P39" s="24"/>
      <c r="Q39" s="25"/>
      <c r="R39" s="25"/>
      <c r="S39" s="25"/>
    </row>
    <row r="40" spans="1:19" ht="18.75" customHeight="1">
      <c r="A40" s="59" t="s">
        <v>72</v>
      </c>
      <c r="B40" s="83" t="s">
        <v>65</v>
      </c>
      <c r="C40" s="72" t="s">
        <v>66</v>
      </c>
      <c r="D40" s="72">
        <v>6</v>
      </c>
      <c r="E40" s="35">
        <v>0</v>
      </c>
      <c r="F40" s="60">
        <v>26611.200000000001</v>
      </c>
      <c r="G40" s="30">
        <v>0</v>
      </c>
      <c r="H40" s="22">
        <v>26611.200000000001</v>
      </c>
      <c r="I40" s="23">
        <v>0</v>
      </c>
      <c r="J40" s="23">
        <f>I40-H40</f>
        <v>-26611.200000000001</v>
      </c>
      <c r="K40" s="93"/>
      <c r="L40" s="24">
        <v>0</v>
      </c>
      <c r="M40" s="24">
        <v>0</v>
      </c>
      <c r="N40" s="24">
        <v>0</v>
      </c>
      <c r="O40" s="61"/>
      <c r="P40" s="24">
        <v>0</v>
      </c>
      <c r="Q40" s="24">
        <v>0</v>
      </c>
      <c r="R40" s="24">
        <v>0</v>
      </c>
      <c r="S40" s="24">
        <v>0</v>
      </c>
    </row>
    <row r="41" spans="1:19" ht="20.25" customHeight="1">
      <c r="A41" s="59"/>
      <c r="B41" s="36" t="s">
        <v>102</v>
      </c>
      <c r="C41" s="86"/>
      <c r="D41" s="86"/>
      <c r="E41" s="35"/>
      <c r="F41" s="60"/>
      <c r="G41" s="30"/>
      <c r="H41" s="81">
        <f>H42+H43</f>
        <v>78006.399999999994</v>
      </c>
      <c r="I41" s="23">
        <f>I42+I43</f>
        <v>0</v>
      </c>
      <c r="J41" s="23"/>
      <c r="K41" s="85"/>
      <c r="L41" s="24"/>
      <c r="M41" s="24"/>
      <c r="N41" s="24"/>
      <c r="O41" s="61"/>
      <c r="P41" s="24"/>
      <c r="Q41" s="24"/>
      <c r="R41" s="24"/>
      <c r="S41" s="24"/>
    </row>
    <row r="42" spans="1:19" ht="39.75" customHeight="1">
      <c r="A42" s="59" t="s">
        <v>73</v>
      </c>
      <c r="B42" s="83" t="s">
        <v>96</v>
      </c>
      <c r="C42" s="86" t="s">
        <v>66</v>
      </c>
      <c r="D42" s="86">
        <v>2</v>
      </c>
      <c r="E42" s="35">
        <v>0</v>
      </c>
      <c r="F42" s="60">
        <v>65446.400000000001</v>
      </c>
      <c r="G42" s="30">
        <v>0</v>
      </c>
      <c r="H42" s="22">
        <v>65446.400000000001</v>
      </c>
      <c r="I42" s="23">
        <v>0</v>
      </c>
      <c r="J42" s="23">
        <f>I42-H42</f>
        <v>-65446.400000000001</v>
      </c>
      <c r="K42" s="92" t="s">
        <v>84</v>
      </c>
      <c r="L42" s="24"/>
      <c r="M42" s="24"/>
      <c r="N42" s="24"/>
      <c r="O42" s="61"/>
      <c r="P42" s="24"/>
      <c r="Q42" s="24"/>
      <c r="R42" s="24"/>
      <c r="S42" s="24"/>
    </row>
    <row r="43" spans="1:19" ht="42" customHeight="1">
      <c r="A43" s="59" t="s">
        <v>74</v>
      </c>
      <c r="B43" s="83" t="s">
        <v>97</v>
      </c>
      <c r="C43" s="86" t="s">
        <v>66</v>
      </c>
      <c r="D43" s="86">
        <v>2</v>
      </c>
      <c r="E43" s="35">
        <v>0</v>
      </c>
      <c r="F43" s="60">
        <v>12560</v>
      </c>
      <c r="G43" s="30">
        <v>0</v>
      </c>
      <c r="H43" s="22">
        <v>12560</v>
      </c>
      <c r="I43" s="23">
        <v>0</v>
      </c>
      <c r="J43" s="23">
        <f>I43-H43</f>
        <v>-12560</v>
      </c>
      <c r="K43" s="93"/>
      <c r="L43" s="24"/>
      <c r="M43" s="24"/>
      <c r="N43" s="24"/>
      <c r="O43" s="61"/>
      <c r="P43" s="24"/>
      <c r="Q43" s="24"/>
      <c r="R43" s="24"/>
      <c r="S43" s="24"/>
    </row>
    <row r="44" spans="1:19" s="66" customFormat="1" ht="23.25" customHeight="1">
      <c r="A44" s="63"/>
      <c r="B44" s="36" t="s">
        <v>55</v>
      </c>
      <c r="C44" s="64"/>
      <c r="D44" s="65"/>
      <c r="E44" s="65"/>
      <c r="F44" s="64">
        <f>SUM(F26:F43)</f>
        <v>613616.69999999995</v>
      </c>
      <c r="G44" s="64">
        <f>SUM(G26:G40)</f>
        <v>248399.63</v>
      </c>
      <c r="H44" s="64">
        <f>H25+H29+H35+H41</f>
        <v>613616.69999999995</v>
      </c>
      <c r="I44" s="64">
        <f>I25+I29+I35</f>
        <v>248399.63</v>
      </c>
      <c r="J44" s="64">
        <f>SUM(J26:J43)</f>
        <v>-365217.07000000007</v>
      </c>
      <c r="K44" s="64"/>
      <c r="L44" s="64">
        <f>SUM(L30:L34)</f>
        <v>0</v>
      </c>
      <c r="M44" s="64">
        <f>SUM(M30:M34)</f>
        <v>0</v>
      </c>
      <c r="N44" s="64">
        <f>SUM(N30:N34)</f>
        <v>0</v>
      </c>
      <c r="O44" s="64"/>
      <c r="P44" s="64">
        <f>SUM(P30:P34)</f>
        <v>0</v>
      </c>
      <c r="Q44" s="64">
        <f>SUM(Q30:Q34)</f>
        <v>0</v>
      </c>
      <c r="R44" s="64">
        <f>SUM(R30:R34)</f>
        <v>0</v>
      </c>
      <c r="S44" s="64">
        <f>SUM(S30:S34)</f>
        <v>0</v>
      </c>
    </row>
    <row r="45" spans="1:19" s="54" customFormat="1" ht="20.25" customHeight="1">
      <c r="A45" s="45"/>
      <c r="B45" s="32" t="s">
        <v>43</v>
      </c>
      <c r="C45" s="47"/>
      <c r="D45" s="55"/>
      <c r="E45" s="47"/>
      <c r="F45" s="46"/>
      <c r="G45" s="48"/>
      <c r="H45" s="50"/>
      <c r="I45" s="50"/>
      <c r="J45" s="50"/>
      <c r="K45" s="49"/>
      <c r="L45" s="51"/>
      <c r="M45" s="51"/>
      <c r="N45" s="51"/>
      <c r="O45" s="52"/>
      <c r="P45" s="51"/>
      <c r="Q45" s="53"/>
      <c r="R45" s="53"/>
      <c r="S45" s="53"/>
    </row>
    <row r="46" spans="1:19" s="54" customFormat="1" ht="20.25" customHeight="1">
      <c r="A46" s="45"/>
      <c r="B46" s="77" t="s">
        <v>77</v>
      </c>
      <c r="C46" s="47"/>
      <c r="D46" s="55"/>
      <c r="E46" s="47"/>
      <c r="F46" s="46"/>
      <c r="G46" s="48"/>
      <c r="H46" s="80">
        <f>SUM(H47:H47)</f>
        <v>3696.8</v>
      </c>
      <c r="I46" s="80">
        <f>SUM(I47:I47)</f>
        <v>0</v>
      </c>
      <c r="J46" s="50"/>
      <c r="K46" s="49"/>
      <c r="L46" s="51"/>
      <c r="M46" s="51"/>
      <c r="N46" s="51"/>
      <c r="O46" s="52"/>
      <c r="P46" s="51"/>
      <c r="Q46" s="53"/>
      <c r="R46" s="53"/>
      <c r="S46" s="53"/>
    </row>
    <row r="47" spans="1:19" s="54" customFormat="1" ht="78.75" customHeight="1">
      <c r="A47" s="59" t="s">
        <v>75</v>
      </c>
      <c r="B47" s="83" t="s">
        <v>98</v>
      </c>
      <c r="C47" s="72" t="s">
        <v>67</v>
      </c>
      <c r="D47" s="74">
        <v>0.4</v>
      </c>
      <c r="E47" s="35">
        <v>0</v>
      </c>
      <c r="F47" s="60">
        <v>3696.8</v>
      </c>
      <c r="G47" s="30">
        <f>I47</f>
        <v>0</v>
      </c>
      <c r="H47" s="22">
        <v>3696.8</v>
      </c>
      <c r="I47" s="23">
        <v>0</v>
      </c>
      <c r="J47" s="23">
        <f>I47-H47</f>
        <v>-3696.8</v>
      </c>
      <c r="K47" s="84" t="s">
        <v>85</v>
      </c>
      <c r="L47" s="24">
        <v>0</v>
      </c>
      <c r="M47" s="24">
        <v>0</v>
      </c>
      <c r="N47" s="24">
        <v>0</v>
      </c>
      <c r="O47" s="52"/>
      <c r="P47" s="24">
        <v>0</v>
      </c>
      <c r="Q47" s="24">
        <v>0</v>
      </c>
      <c r="R47" s="24">
        <v>0</v>
      </c>
      <c r="S47" s="24">
        <v>0</v>
      </c>
    </row>
    <row r="48" spans="1:19" s="54" customFormat="1" ht="16.5" customHeight="1">
      <c r="A48" s="45"/>
      <c r="B48" s="36" t="s">
        <v>50</v>
      </c>
      <c r="C48" s="46"/>
      <c r="D48" s="46"/>
      <c r="E48" s="47"/>
      <c r="F48" s="46"/>
      <c r="G48" s="48"/>
      <c r="H48" s="81">
        <f>SUM(H49:H52)</f>
        <v>375864.49999999994</v>
      </c>
      <c r="I48" s="81">
        <f>SUM(I49:I50)</f>
        <v>0</v>
      </c>
      <c r="J48" s="50"/>
      <c r="K48" s="49"/>
      <c r="L48" s="51"/>
      <c r="M48" s="51"/>
      <c r="N48" s="51"/>
      <c r="O48" s="52"/>
      <c r="P48" s="51"/>
      <c r="Q48" s="53"/>
      <c r="R48" s="53"/>
      <c r="S48" s="53"/>
    </row>
    <row r="49" spans="1:19" ht="90">
      <c r="A49" s="59" t="s">
        <v>76</v>
      </c>
      <c r="B49" s="83" t="s">
        <v>99</v>
      </c>
      <c r="C49" s="60" t="s">
        <v>57</v>
      </c>
      <c r="D49" s="75">
        <v>1.2</v>
      </c>
      <c r="E49" s="35">
        <v>0</v>
      </c>
      <c r="F49" s="60">
        <v>167028.9</v>
      </c>
      <c r="G49" s="30">
        <f>I49</f>
        <v>0</v>
      </c>
      <c r="H49" s="22">
        <v>167028.9</v>
      </c>
      <c r="I49" s="23">
        <v>0</v>
      </c>
      <c r="J49" s="23">
        <f t="shared" si="2"/>
        <v>-167028.9</v>
      </c>
      <c r="K49" s="107" t="s">
        <v>87</v>
      </c>
      <c r="L49" s="24">
        <v>0</v>
      </c>
      <c r="M49" s="24">
        <v>0</v>
      </c>
      <c r="N49" s="24">
        <v>0</v>
      </c>
      <c r="O49" s="61"/>
      <c r="P49" s="24">
        <v>0</v>
      </c>
      <c r="Q49" s="25">
        <v>0</v>
      </c>
      <c r="R49" s="25">
        <v>0</v>
      </c>
      <c r="S49" s="25">
        <v>0</v>
      </c>
    </row>
    <row r="50" spans="1:19" ht="81.75" customHeight="1">
      <c r="A50" s="59" t="s">
        <v>80</v>
      </c>
      <c r="B50" s="83" t="s">
        <v>100</v>
      </c>
      <c r="C50" s="60" t="s">
        <v>57</v>
      </c>
      <c r="D50" s="75">
        <v>0.8</v>
      </c>
      <c r="E50" s="35">
        <v>0</v>
      </c>
      <c r="F50" s="60">
        <v>98324.9</v>
      </c>
      <c r="G50" s="30">
        <f t="shared" ref="G50" si="6">I50</f>
        <v>0</v>
      </c>
      <c r="H50" s="22">
        <v>98324.9</v>
      </c>
      <c r="I50" s="23">
        <v>0</v>
      </c>
      <c r="J50" s="23">
        <f t="shared" si="2"/>
        <v>-98324.9</v>
      </c>
      <c r="K50" s="107" t="s">
        <v>87</v>
      </c>
      <c r="L50" s="24"/>
      <c r="M50" s="24"/>
      <c r="N50" s="24"/>
      <c r="O50" s="61"/>
      <c r="P50" s="24"/>
      <c r="Q50" s="25"/>
      <c r="R50" s="25"/>
      <c r="S50" s="25"/>
    </row>
    <row r="51" spans="1:19" ht="81.75" customHeight="1">
      <c r="A51" s="59" t="s">
        <v>81</v>
      </c>
      <c r="B51" s="83" t="s">
        <v>101</v>
      </c>
      <c r="C51" s="60" t="s">
        <v>67</v>
      </c>
      <c r="D51" s="75">
        <v>0.6</v>
      </c>
      <c r="E51" s="35">
        <v>0</v>
      </c>
      <c r="F51" s="60">
        <v>92231.4</v>
      </c>
      <c r="G51" s="30">
        <v>0</v>
      </c>
      <c r="H51" s="22">
        <v>92231.4</v>
      </c>
      <c r="I51" s="23">
        <v>0</v>
      </c>
      <c r="J51" s="23">
        <f>I51-H51</f>
        <v>-92231.4</v>
      </c>
      <c r="K51" s="107" t="s">
        <v>108</v>
      </c>
      <c r="L51" s="24"/>
      <c r="M51" s="24"/>
      <c r="N51" s="24"/>
      <c r="O51" s="61"/>
      <c r="P51" s="24"/>
      <c r="Q51" s="25"/>
      <c r="R51" s="25"/>
      <c r="S51" s="25"/>
    </row>
    <row r="52" spans="1:19" ht="81.75" customHeight="1">
      <c r="A52" s="59" t="s">
        <v>82</v>
      </c>
      <c r="B52" s="83" t="s">
        <v>78</v>
      </c>
      <c r="C52" s="60" t="s">
        <v>67</v>
      </c>
      <c r="D52" s="75">
        <v>0.2</v>
      </c>
      <c r="E52" s="35">
        <v>0</v>
      </c>
      <c r="F52" s="60">
        <v>18279.3</v>
      </c>
      <c r="G52" s="30">
        <v>0</v>
      </c>
      <c r="H52" s="22">
        <v>18279.3</v>
      </c>
      <c r="I52" s="23">
        <v>0</v>
      </c>
      <c r="J52" s="23">
        <f>I52-H52</f>
        <v>-18279.3</v>
      </c>
      <c r="K52" s="107" t="s">
        <v>108</v>
      </c>
      <c r="L52" s="24"/>
      <c r="M52" s="24"/>
      <c r="N52" s="24"/>
      <c r="O52" s="61"/>
      <c r="P52" s="24"/>
      <c r="Q52" s="25"/>
      <c r="R52" s="25"/>
      <c r="S52" s="25"/>
    </row>
    <row r="53" spans="1:19" s="56" customFormat="1" ht="23.25" customHeight="1">
      <c r="A53" s="62"/>
      <c r="B53" s="36" t="s">
        <v>56</v>
      </c>
      <c r="C53" s="58"/>
      <c r="D53" s="65"/>
      <c r="E53" s="65"/>
      <c r="F53" s="64">
        <f>SUM(F47:F52)</f>
        <v>379561.3</v>
      </c>
      <c r="G53" s="64">
        <f>SUM(G47:G50)</f>
        <v>0</v>
      </c>
      <c r="H53" s="64">
        <f>H46+H48</f>
        <v>379561.29999999993</v>
      </c>
      <c r="I53" s="64">
        <f>I46+I48</f>
        <v>0</v>
      </c>
      <c r="J53" s="64">
        <f>SUM(J47:J52)</f>
        <v>-379561.3</v>
      </c>
      <c r="K53" s="64"/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</row>
    <row r="54" spans="1:19" s="66" customFormat="1" ht="27.75" customHeight="1">
      <c r="A54" s="28"/>
      <c r="B54" s="57" t="s">
        <v>106</v>
      </c>
      <c r="C54" s="28"/>
      <c r="D54" s="28"/>
      <c r="E54" s="28"/>
      <c r="F54" s="76">
        <f>F44+F53</f>
        <v>993178</v>
      </c>
      <c r="G54" s="76">
        <f>G44+G53</f>
        <v>248399.63</v>
      </c>
      <c r="H54" s="76">
        <f>H44+H53</f>
        <v>993177.99999999988</v>
      </c>
      <c r="I54" s="76">
        <f>I44+I53</f>
        <v>248399.63</v>
      </c>
      <c r="J54" s="76">
        <f>J44+J53</f>
        <v>-744778.37000000011</v>
      </c>
      <c r="K54" s="67"/>
      <c r="L54" s="67">
        <v>0</v>
      </c>
      <c r="M54" s="67">
        <f t="shared" ref="M54:S54" si="7">M44+M53</f>
        <v>0</v>
      </c>
      <c r="N54" s="67">
        <f t="shared" si="7"/>
        <v>0</v>
      </c>
      <c r="O54" s="67">
        <f t="shared" si="7"/>
        <v>0</v>
      </c>
      <c r="P54" s="67">
        <f t="shared" si="7"/>
        <v>0</v>
      </c>
      <c r="Q54" s="67">
        <f t="shared" si="7"/>
        <v>0</v>
      </c>
      <c r="R54" s="67">
        <f t="shared" si="7"/>
        <v>0</v>
      </c>
      <c r="S54" s="67">
        <f t="shared" si="7"/>
        <v>0</v>
      </c>
    </row>
  </sheetData>
  <mergeCells count="22">
    <mergeCell ref="K42:K43"/>
    <mergeCell ref="L21:O21"/>
    <mergeCell ref="B21:B22"/>
    <mergeCell ref="A9:S9"/>
    <mergeCell ref="A10:S10"/>
    <mergeCell ref="A11:S11"/>
    <mergeCell ref="A12:S12"/>
    <mergeCell ref="A15:S15"/>
    <mergeCell ref="A14:S14"/>
    <mergeCell ref="P21:Q21"/>
    <mergeCell ref="R21:S21"/>
    <mergeCell ref="A18:D19"/>
    <mergeCell ref="E18:S19"/>
    <mergeCell ref="A20:A22"/>
    <mergeCell ref="B20:S20"/>
    <mergeCell ref="D21:E21"/>
    <mergeCell ref="C21:C22"/>
    <mergeCell ref="H21:K21"/>
    <mergeCell ref="K27:K28"/>
    <mergeCell ref="K31:K34"/>
    <mergeCell ref="K36:K40"/>
    <mergeCell ref="F21:G21"/>
  </mergeCells>
  <pageMargins left="0.23622047244094491" right="0.27559055118110237" top="0" bottom="0" header="0.23622047244094491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11" sqref="E11"/>
    </sheetView>
  </sheetViews>
  <sheetFormatPr defaultRowHeight="15"/>
  <cols>
    <col min="1" max="1" width="42.42578125" style="2" customWidth="1"/>
    <col min="2" max="6" width="17.7109375" style="2" customWidth="1"/>
  </cols>
  <sheetData>
    <row r="1" spans="1:6">
      <c r="A1" s="5"/>
      <c r="B1" s="5"/>
      <c r="C1" s="5"/>
      <c r="D1" s="5"/>
      <c r="E1" s="5"/>
      <c r="F1" s="6" t="s">
        <v>21</v>
      </c>
    </row>
    <row r="2" spans="1:6">
      <c r="A2" s="5"/>
      <c r="B2" s="5"/>
      <c r="C2" s="5"/>
      <c r="D2" s="5"/>
      <c r="E2" s="5"/>
      <c r="F2" s="6" t="s">
        <v>22</v>
      </c>
    </row>
    <row r="3" spans="1:6">
      <c r="A3" s="5"/>
      <c r="B3" s="5"/>
      <c r="C3" s="5"/>
      <c r="D3" s="5"/>
      <c r="E3" s="5"/>
      <c r="F3" s="6" t="s">
        <v>23</v>
      </c>
    </row>
    <row r="4" spans="1:6">
      <c r="A4" s="5"/>
      <c r="B4" s="5"/>
      <c r="C4" s="5"/>
      <c r="D4" s="5"/>
      <c r="E4" s="5"/>
      <c r="F4" s="6" t="s">
        <v>24</v>
      </c>
    </row>
    <row r="5" spans="1:6">
      <c r="A5" s="5"/>
      <c r="B5" s="5"/>
      <c r="C5" s="5"/>
      <c r="D5" s="5"/>
      <c r="E5" s="5"/>
      <c r="F5" s="6" t="s">
        <v>25</v>
      </c>
    </row>
    <row r="6" spans="1:6">
      <c r="A6" s="5"/>
      <c r="B6" s="5"/>
      <c r="C6" s="5"/>
      <c r="D6" s="5"/>
      <c r="E6" s="5"/>
      <c r="F6" s="6" t="s">
        <v>26</v>
      </c>
    </row>
    <row r="7" spans="1:6">
      <c r="A7" s="5"/>
      <c r="B7" s="5"/>
      <c r="C7" s="5"/>
      <c r="D7" s="5"/>
      <c r="E7" s="5"/>
      <c r="F7" s="5"/>
    </row>
    <row r="8" spans="1:6" ht="108" customHeight="1">
      <c r="A8" s="7" t="s">
        <v>45</v>
      </c>
      <c r="B8" s="7" t="s">
        <v>27</v>
      </c>
      <c r="C8" s="7" t="s">
        <v>28</v>
      </c>
      <c r="D8" s="7" t="s">
        <v>29</v>
      </c>
      <c r="E8" s="7" t="s">
        <v>30</v>
      </c>
      <c r="F8" s="7" t="s">
        <v>31</v>
      </c>
    </row>
    <row r="9" spans="1:6" ht="51">
      <c r="A9" s="3" t="s">
        <v>32</v>
      </c>
      <c r="B9" s="9" t="s">
        <v>47</v>
      </c>
      <c r="C9" s="9" t="s">
        <v>47</v>
      </c>
      <c r="D9" s="9" t="s">
        <v>47</v>
      </c>
      <c r="E9" s="9" t="s">
        <v>47</v>
      </c>
      <c r="F9" s="9"/>
    </row>
    <row r="10" spans="1:6" ht="53.25" customHeight="1">
      <c r="A10" s="3" t="s">
        <v>33</v>
      </c>
      <c r="B10" s="9" t="s">
        <v>47</v>
      </c>
      <c r="C10" s="9" t="s">
        <v>47</v>
      </c>
      <c r="D10" s="9" t="s">
        <v>47</v>
      </c>
      <c r="E10" s="9" t="s">
        <v>47</v>
      </c>
      <c r="F10" s="9"/>
    </row>
    <row r="11" spans="1:6" ht="38.25">
      <c r="A11" s="3" t="s">
        <v>34</v>
      </c>
      <c r="B11" s="9" t="s">
        <v>47</v>
      </c>
      <c r="C11" s="9" t="s">
        <v>47</v>
      </c>
      <c r="D11" s="9" t="s">
        <v>47</v>
      </c>
      <c r="E11" s="9" t="s">
        <v>47</v>
      </c>
      <c r="F11" s="9"/>
    </row>
    <row r="12" spans="1:6" ht="38.25">
      <c r="A12" s="3" t="s">
        <v>35</v>
      </c>
      <c r="B12" s="9" t="s">
        <v>47</v>
      </c>
      <c r="C12" s="9" t="s">
        <v>47</v>
      </c>
      <c r="D12" s="9" t="s">
        <v>47</v>
      </c>
      <c r="E12" s="9" t="s">
        <v>47</v>
      </c>
      <c r="F12" s="9"/>
    </row>
    <row r="13" spans="1:6">
      <c r="A13" s="4" t="s">
        <v>36</v>
      </c>
      <c r="B13" s="4"/>
      <c r="C13" s="4"/>
      <c r="D13" s="4"/>
      <c r="E13" s="4"/>
      <c r="F13" s="4"/>
    </row>
    <row r="14" spans="1:6">
      <c r="A14" s="4" t="s">
        <v>36</v>
      </c>
      <c r="B14" s="4"/>
      <c r="C14" s="4"/>
      <c r="D14" s="4"/>
      <c r="E14" s="4"/>
      <c r="F14" s="4"/>
    </row>
    <row r="15" spans="1:6" ht="15" customHeight="1">
      <c r="A15" s="5"/>
      <c r="B15" s="5"/>
      <c r="C15" s="5"/>
      <c r="D15" s="5"/>
      <c r="E15" s="5"/>
      <c r="F15" s="5"/>
    </row>
    <row r="16" spans="1:6" ht="16.5">
      <c r="A16" s="8" t="s">
        <v>46</v>
      </c>
      <c r="B16" s="5"/>
      <c r="C16" s="5"/>
      <c r="D16" s="5"/>
      <c r="E16" s="5"/>
      <c r="F16" s="5"/>
    </row>
  </sheetData>
  <pageMargins left="0.47" right="0.4" top="0.44" bottom="0.4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4</vt:lpstr>
      <vt:lpstr>приложение 4 продолжение</vt:lpstr>
      <vt:lpstr>'приложение 4'!Заголовки_для_печати</vt:lpstr>
      <vt:lpstr>'приложение 4'!Область_печати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Admin</cp:lastModifiedBy>
  <cp:lastPrinted>2024-03-27T03:02:10Z</cp:lastPrinted>
  <dcterms:created xsi:type="dcterms:W3CDTF">2017-06-02T04:26:59Z</dcterms:created>
  <dcterms:modified xsi:type="dcterms:W3CDTF">2024-08-15T03:17:03Z</dcterms:modified>
</cp:coreProperties>
</file>