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Инвестпрограммы\15. Годовой отчет ИП за 2024 год\оригинал док-ты\"/>
    </mc:Choice>
  </mc:AlternateContent>
  <xr:revisionPtr revIDLastSave="0" documentId="13_ncr:1_{DAE41B15-56FC-42FB-99FE-82C7FE1BE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чет" sheetId="1" r:id="rId1"/>
  </sheets>
  <definedNames>
    <definedName name="_xlnm.Print_Titles" localSheetId="0">отчет!$10:$13</definedName>
    <definedName name="_xlnm.Print_Area" localSheetId="0">отчет!$A$1:$V$93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1" l="1"/>
  <c r="J51" i="1"/>
  <c r="L26" i="1"/>
  <c r="L27" i="1"/>
  <c r="L28" i="1"/>
  <c r="L29" i="1"/>
  <c r="L25" i="1"/>
  <c r="V79" i="1"/>
  <c r="V80" i="1"/>
  <c r="V81" i="1"/>
  <c r="V82" i="1"/>
  <c r="V83" i="1"/>
  <c r="V84" i="1"/>
  <c r="V78" i="1"/>
  <c r="J69" i="1"/>
  <c r="K69" i="1"/>
  <c r="M69" i="1"/>
  <c r="N69" i="1"/>
  <c r="T69" i="1"/>
  <c r="U69" i="1"/>
  <c r="V75" i="1"/>
  <c r="V74" i="1"/>
  <c r="V69" i="1" s="1"/>
  <c r="S75" i="1"/>
  <c r="Q75" i="1"/>
  <c r="P75" i="1"/>
  <c r="L75" i="1"/>
  <c r="I75" i="1"/>
  <c r="S74" i="1"/>
  <c r="Q74" i="1"/>
  <c r="P74" i="1"/>
  <c r="L74" i="1"/>
  <c r="I74" i="1"/>
  <c r="V58" i="1"/>
  <c r="S58" i="1"/>
  <c r="Q58" i="1"/>
  <c r="P58" i="1"/>
  <c r="L58" i="1"/>
  <c r="I58" i="1"/>
  <c r="O58" i="1" l="1"/>
  <c r="L24" i="1"/>
  <c r="O75" i="1"/>
  <c r="O74" i="1"/>
  <c r="T85" i="1" l="1"/>
  <c r="U85" i="1"/>
  <c r="V85" i="1"/>
  <c r="J85" i="1"/>
  <c r="K85" i="1"/>
  <c r="M85" i="1"/>
  <c r="N85" i="1"/>
  <c r="T76" i="1"/>
  <c r="U76" i="1"/>
  <c r="J76" i="1"/>
  <c r="K76" i="1"/>
  <c r="M76" i="1"/>
  <c r="N76" i="1"/>
  <c r="I73" i="1"/>
  <c r="T60" i="1"/>
  <c r="U60" i="1"/>
  <c r="J60" i="1"/>
  <c r="K60" i="1"/>
  <c r="M60" i="1"/>
  <c r="N60" i="1"/>
  <c r="T51" i="1"/>
  <c r="U51" i="1"/>
  <c r="K51" i="1"/>
  <c r="M51" i="1"/>
  <c r="T44" i="1"/>
  <c r="U44" i="1"/>
  <c r="V44" i="1"/>
  <c r="J44" i="1"/>
  <c r="K44" i="1"/>
  <c r="M44" i="1"/>
  <c r="N44" i="1"/>
  <c r="T40" i="1"/>
  <c r="U40" i="1"/>
  <c r="V40" i="1"/>
  <c r="J40" i="1"/>
  <c r="K40" i="1"/>
  <c r="M40" i="1"/>
  <c r="N40" i="1"/>
  <c r="T30" i="1"/>
  <c r="U30" i="1"/>
  <c r="V30" i="1"/>
  <c r="J30" i="1"/>
  <c r="K30" i="1"/>
  <c r="M30" i="1"/>
  <c r="N30" i="1"/>
  <c r="I33" i="1"/>
  <c r="T24" i="1"/>
  <c r="U24" i="1"/>
  <c r="J24" i="1"/>
  <c r="K24" i="1"/>
  <c r="M24" i="1"/>
  <c r="N24" i="1"/>
  <c r="J16" i="1"/>
  <c r="K16" i="1"/>
  <c r="M16" i="1"/>
  <c r="N16" i="1"/>
  <c r="T16" i="1"/>
  <c r="U16" i="1"/>
  <c r="V16" i="1"/>
  <c r="S84" i="1"/>
  <c r="Q84" i="1"/>
  <c r="P84" i="1"/>
  <c r="L84" i="1"/>
  <c r="I84" i="1"/>
  <c r="S83" i="1"/>
  <c r="Q83" i="1"/>
  <c r="P83" i="1"/>
  <c r="L83" i="1"/>
  <c r="I83" i="1"/>
  <c r="S82" i="1"/>
  <c r="Q82" i="1"/>
  <c r="P82" i="1"/>
  <c r="L82" i="1"/>
  <c r="I82" i="1"/>
  <c r="S81" i="1"/>
  <c r="Q81" i="1"/>
  <c r="P81" i="1"/>
  <c r="L81" i="1"/>
  <c r="I81" i="1"/>
  <c r="S80" i="1"/>
  <c r="Q80" i="1"/>
  <c r="P80" i="1"/>
  <c r="L80" i="1"/>
  <c r="I80" i="1"/>
  <c r="S79" i="1"/>
  <c r="Q79" i="1"/>
  <c r="P79" i="1"/>
  <c r="L79" i="1"/>
  <c r="I79" i="1"/>
  <c r="V68" i="1"/>
  <c r="S68" i="1"/>
  <c r="Q68" i="1"/>
  <c r="P68" i="1"/>
  <c r="L68" i="1"/>
  <c r="I68" i="1"/>
  <c r="V67" i="1"/>
  <c r="S67" i="1"/>
  <c r="Q67" i="1"/>
  <c r="P67" i="1"/>
  <c r="L67" i="1"/>
  <c r="I67" i="1"/>
  <c r="V66" i="1"/>
  <c r="S66" i="1"/>
  <c r="Q66" i="1"/>
  <c r="P66" i="1"/>
  <c r="L66" i="1"/>
  <c r="I66" i="1"/>
  <c r="V65" i="1"/>
  <c r="S65" i="1"/>
  <c r="Q65" i="1"/>
  <c r="P65" i="1"/>
  <c r="L65" i="1"/>
  <c r="I65" i="1"/>
  <c r="V59" i="1"/>
  <c r="V57" i="1"/>
  <c r="S59" i="1"/>
  <c r="Q59" i="1"/>
  <c r="P59" i="1"/>
  <c r="L59" i="1"/>
  <c r="I59" i="1"/>
  <c r="S57" i="1"/>
  <c r="Q57" i="1"/>
  <c r="P57" i="1"/>
  <c r="L57" i="1"/>
  <c r="I57" i="1"/>
  <c r="V28" i="1"/>
  <c r="V29" i="1"/>
  <c r="V27" i="1"/>
  <c r="I27" i="1"/>
  <c r="P27" i="1"/>
  <c r="Q27" i="1"/>
  <c r="S27" i="1"/>
  <c r="I28" i="1"/>
  <c r="P28" i="1"/>
  <c r="Q28" i="1"/>
  <c r="S28" i="1"/>
  <c r="I29" i="1"/>
  <c r="P29" i="1"/>
  <c r="Q29" i="1"/>
  <c r="S29" i="1"/>
  <c r="T92" i="1" l="1"/>
  <c r="V51" i="1"/>
  <c r="K92" i="1"/>
  <c r="N92" i="1"/>
  <c r="V60" i="1"/>
  <c r="O83" i="1"/>
  <c r="T49" i="1"/>
  <c r="T93" i="1" s="1"/>
  <c r="V76" i="1"/>
  <c r="K49" i="1"/>
  <c r="K93" i="1" s="1"/>
  <c r="M92" i="1"/>
  <c r="U49" i="1"/>
  <c r="N49" i="1"/>
  <c r="N93" i="1" s="1"/>
  <c r="M49" i="1"/>
  <c r="U92" i="1"/>
  <c r="J49" i="1"/>
  <c r="O27" i="1"/>
  <c r="J92" i="1"/>
  <c r="V24" i="1"/>
  <c r="V49" i="1" s="1"/>
  <c r="O81" i="1"/>
  <c r="O84" i="1"/>
  <c r="O80" i="1"/>
  <c r="O82" i="1"/>
  <c r="O79" i="1"/>
  <c r="O67" i="1"/>
  <c r="O66" i="1"/>
  <c r="O68" i="1"/>
  <c r="O65" i="1"/>
  <c r="O59" i="1"/>
  <c r="O57" i="1"/>
  <c r="O29" i="1"/>
  <c r="O28" i="1"/>
  <c r="V92" i="1" l="1"/>
  <c r="V93" i="1" s="1"/>
  <c r="M93" i="1"/>
  <c r="U93" i="1"/>
  <c r="J93" i="1"/>
  <c r="I87" i="1"/>
  <c r="I88" i="1"/>
  <c r="I89" i="1"/>
  <c r="I90" i="1"/>
  <c r="I91" i="1"/>
  <c r="I86" i="1"/>
  <c r="I85" i="1" s="1"/>
  <c r="S78" i="1"/>
  <c r="S76" i="1" s="1"/>
  <c r="Q78" i="1"/>
  <c r="P78" i="1"/>
  <c r="L78" i="1"/>
  <c r="I78" i="1"/>
  <c r="I71" i="1"/>
  <c r="I72" i="1"/>
  <c r="I70" i="1"/>
  <c r="I69" i="1" s="1"/>
  <c r="I53" i="1"/>
  <c r="I54" i="1"/>
  <c r="I55" i="1"/>
  <c r="I56" i="1"/>
  <c r="I52" i="1"/>
  <c r="I51" i="1" s="1"/>
  <c r="S87" i="1"/>
  <c r="S88" i="1"/>
  <c r="S89" i="1"/>
  <c r="S90" i="1"/>
  <c r="S91" i="1"/>
  <c r="S86" i="1"/>
  <c r="S77" i="1"/>
  <c r="S71" i="1"/>
  <c r="S72" i="1"/>
  <c r="S73" i="1"/>
  <c r="S70" i="1"/>
  <c r="S69" i="1" s="1"/>
  <c r="S62" i="1"/>
  <c r="S63" i="1"/>
  <c r="S64" i="1"/>
  <c r="S61" i="1"/>
  <c r="S53" i="1"/>
  <c r="S54" i="1"/>
  <c r="S55" i="1"/>
  <c r="S56" i="1"/>
  <c r="S52" i="1"/>
  <c r="S46" i="1"/>
  <c r="S47" i="1"/>
  <c r="S48" i="1"/>
  <c r="S45" i="1"/>
  <c r="S42" i="1"/>
  <c r="S43" i="1"/>
  <c r="S41" i="1"/>
  <c r="S32" i="1"/>
  <c r="S33" i="1"/>
  <c r="S34" i="1"/>
  <c r="S35" i="1"/>
  <c r="S36" i="1"/>
  <c r="S37" i="1"/>
  <c r="S38" i="1"/>
  <c r="S39" i="1"/>
  <c r="S31" i="1"/>
  <c r="S26" i="1"/>
  <c r="S25" i="1"/>
  <c r="S18" i="1"/>
  <c r="S19" i="1"/>
  <c r="S20" i="1"/>
  <c r="S21" i="1"/>
  <c r="S22" i="1"/>
  <c r="S23" i="1"/>
  <c r="S17" i="1"/>
  <c r="I32" i="1"/>
  <c r="I34" i="1"/>
  <c r="I35" i="1"/>
  <c r="I36" i="1"/>
  <c r="I37" i="1"/>
  <c r="I38" i="1"/>
  <c r="I39" i="1"/>
  <c r="I31" i="1"/>
  <c r="I30" i="1" l="1"/>
  <c r="S40" i="1"/>
  <c r="S24" i="1"/>
  <c r="S60" i="1"/>
  <c r="S16" i="1"/>
  <c r="S51" i="1"/>
  <c r="S30" i="1"/>
  <c r="S85" i="1"/>
  <c r="O78" i="1"/>
  <c r="S92" i="1" l="1"/>
  <c r="L87" i="1"/>
  <c r="O87" i="1" s="1"/>
  <c r="L88" i="1"/>
  <c r="O88" i="1" s="1"/>
  <c r="L89" i="1"/>
  <c r="O89" i="1" s="1"/>
  <c r="L90" i="1"/>
  <c r="O90" i="1" s="1"/>
  <c r="L91" i="1"/>
  <c r="O91" i="1" s="1"/>
  <c r="L86" i="1"/>
  <c r="P87" i="1"/>
  <c r="Q87" i="1"/>
  <c r="P88" i="1"/>
  <c r="Q88" i="1"/>
  <c r="P89" i="1"/>
  <c r="Q89" i="1"/>
  <c r="P90" i="1"/>
  <c r="Q90" i="1"/>
  <c r="P91" i="1"/>
  <c r="Q91" i="1"/>
  <c r="Q86" i="1"/>
  <c r="P86" i="1"/>
  <c r="Q77" i="1"/>
  <c r="Q76" i="1" s="1"/>
  <c r="P77" i="1"/>
  <c r="P76" i="1" s="1"/>
  <c r="I77" i="1"/>
  <c r="I76" i="1" s="1"/>
  <c r="L71" i="1"/>
  <c r="O71" i="1" s="1"/>
  <c r="L72" i="1"/>
  <c r="O72" i="1" s="1"/>
  <c r="L73" i="1"/>
  <c r="O73" i="1" s="1"/>
  <c r="L70" i="1"/>
  <c r="P71" i="1"/>
  <c r="Q71" i="1"/>
  <c r="P72" i="1"/>
  <c r="Q72" i="1"/>
  <c r="P73" i="1"/>
  <c r="Q73" i="1"/>
  <c r="Q70" i="1"/>
  <c r="Q69" i="1" s="1"/>
  <c r="P70" i="1"/>
  <c r="P69" i="1" s="1"/>
  <c r="P62" i="1"/>
  <c r="Q62" i="1"/>
  <c r="P63" i="1"/>
  <c r="Q63" i="1"/>
  <c r="P64" i="1"/>
  <c r="Q64" i="1"/>
  <c r="Q61" i="1"/>
  <c r="P61" i="1"/>
  <c r="L62" i="1"/>
  <c r="L63" i="1"/>
  <c r="L64" i="1"/>
  <c r="L61" i="1"/>
  <c r="L60" i="1" s="1"/>
  <c r="I62" i="1"/>
  <c r="I63" i="1"/>
  <c r="I64" i="1"/>
  <c r="I61" i="1"/>
  <c r="P53" i="1"/>
  <c r="Q53" i="1"/>
  <c r="P54" i="1"/>
  <c r="Q54" i="1"/>
  <c r="P55" i="1"/>
  <c r="Q55" i="1"/>
  <c r="P56" i="1"/>
  <c r="Q56" i="1"/>
  <c r="Q52" i="1"/>
  <c r="Q51" i="1" s="1"/>
  <c r="P52" i="1"/>
  <c r="P46" i="1"/>
  <c r="Q46" i="1"/>
  <c r="P47" i="1"/>
  <c r="Q47" i="1"/>
  <c r="P48" i="1"/>
  <c r="Q48" i="1"/>
  <c r="Q45" i="1"/>
  <c r="Q44" i="1" s="1"/>
  <c r="P45" i="1"/>
  <c r="P44" i="1" s="1"/>
  <c r="P42" i="1"/>
  <c r="Q42" i="1"/>
  <c r="P43" i="1"/>
  <c r="Q43" i="1"/>
  <c r="Q41" i="1"/>
  <c r="P4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Q31" i="1"/>
  <c r="P31" i="1"/>
  <c r="P26" i="1"/>
  <c r="Q26" i="1"/>
  <c r="Q25" i="1"/>
  <c r="Q24" i="1" s="1"/>
  <c r="P25" i="1"/>
  <c r="P18" i="1"/>
  <c r="Q18" i="1"/>
  <c r="P19" i="1"/>
  <c r="Q19" i="1"/>
  <c r="P20" i="1"/>
  <c r="Q20" i="1"/>
  <c r="P21" i="1"/>
  <c r="Q21" i="1"/>
  <c r="P22" i="1"/>
  <c r="Q22" i="1"/>
  <c r="P23" i="1"/>
  <c r="Q23" i="1"/>
  <c r="Q17" i="1"/>
  <c r="P17" i="1"/>
  <c r="L53" i="1"/>
  <c r="O53" i="1" s="1"/>
  <c r="L54" i="1"/>
  <c r="O54" i="1" s="1"/>
  <c r="L55" i="1"/>
  <c r="O55" i="1" s="1"/>
  <c r="L56" i="1"/>
  <c r="O56" i="1" s="1"/>
  <c r="L52" i="1"/>
  <c r="L46" i="1"/>
  <c r="L47" i="1"/>
  <c r="L48" i="1"/>
  <c r="L45" i="1"/>
  <c r="L44" i="1" s="1"/>
  <c r="I46" i="1"/>
  <c r="I47" i="1"/>
  <c r="I48" i="1"/>
  <c r="I45" i="1"/>
  <c r="L42" i="1"/>
  <c r="L43" i="1"/>
  <c r="L41" i="1"/>
  <c r="L40" i="1" s="1"/>
  <c r="I42" i="1"/>
  <c r="I43" i="1"/>
  <c r="I41" i="1"/>
  <c r="I40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31" i="1"/>
  <c r="I44" i="1" l="1"/>
  <c r="I60" i="1"/>
  <c r="L69" i="1"/>
  <c r="Q60" i="1"/>
  <c r="O52" i="1"/>
  <c r="O51" i="1" s="1"/>
  <c r="L51" i="1"/>
  <c r="P60" i="1"/>
  <c r="Q85" i="1"/>
  <c r="Q92" i="1" s="1"/>
  <c r="O86" i="1"/>
  <c r="O85" i="1" s="1"/>
  <c r="L85" i="1"/>
  <c r="I92" i="1"/>
  <c r="L30" i="1"/>
  <c r="Q16" i="1"/>
  <c r="Q40" i="1"/>
  <c r="P30" i="1"/>
  <c r="Q30" i="1"/>
  <c r="P85" i="1"/>
  <c r="P16" i="1"/>
  <c r="P40" i="1"/>
  <c r="P24" i="1"/>
  <c r="P51" i="1"/>
  <c r="P92" i="1" s="1"/>
  <c r="O43" i="1"/>
  <c r="O42" i="1"/>
  <c r="O47" i="1"/>
  <c r="O41" i="1"/>
  <c r="O46" i="1"/>
  <c r="O61" i="1"/>
  <c r="O62" i="1"/>
  <c r="O45" i="1"/>
  <c r="O48" i="1"/>
  <c r="O31" i="1"/>
  <c r="O30" i="1" s="1"/>
  <c r="O70" i="1"/>
  <c r="O69" i="1" s="1"/>
  <c r="O64" i="1"/>
  <c r="O63" i="1"/>
  <c r="I25" i="1"/>
  <c r="I26" i="1"/>
  <c r="O26" i="1" s="1"/>
  <c r="L18" i="1"/>
  <c r="L19" i="1"/>
  <c r="L20" i="1"/>
  <c r="L21" i="1"/>
  <c r="L22" i="1"/>
  <c r="L23" i="1"/>
  <c r="L17" i="1"/>
  <c r="I18" i="1"/>
  <c r="I19" i="1"/>
  <c r="I20" i="1"/>
  <c r="I21" i="1"/>
  <c r="I22" i="1"/>
  <c r="I23" i="1"/>
  <c r="I17" i="1"/>
  <c r="I24" i="1" l="1"/>
  <c r="I16" i="1"/>
  <c r="O40" i="1"/>
  <c r="L16" i="1"/>
  <c r="L49" i="1" s="1"/>
  <c r="P49" i="1"/>
  <c r="P93" i="1" s="1"/>
  <c r="O44" i="1"/>
  <c r="Q49" i="1"/>
  <c r="Q93" i="1" s="1"/>
  <c r="I49" i="1"/>
  <c r="I93" i="1" s="1"/>
  <c r="O60" i="1"/>
  <c r="O23" i="1"/>
  <c r="O22" i="1"/>
  <c r="O21" i="1"/>
  <c r="O20" i="1"/>
  <c r="O25" i="1"/>
  <c r="O24" i="1" s="1"/>
  <c r="O17" i="1"/>
  <c r="O19" i="1"/>
  <c r="O18" i="1"/>
  <c r="O16" i="1" l="1"/>
  <c r="O49" i="1" s="1"/>
  <c r="S44" i="1"/>
  <c r="S49" i="1" s="1"/>
  <c r="S93" i="1" s="1"/>
  <c r="L77" i="1" l="1"/>
  <c r="L76" i="1" s="1"/>
  <c r="L92" i="1" s="1"/>
  <c r="L93" i="1" s="1"/>
  <c r="O77" i="1" l="1"/>
  <c r="O76" i="1" s="1"/>
  <c r="O92" i="1" s="1"/>
  <c r="O93" i="1" s="1"/>
</calcChain>
</file>

<file path=xl/sharedStrings.xml><?xml version="1.0" encoding="utf-8"?>
<sst xmlns="http://schemas.openxmlformats.org/spreadsheetml/2006/main" count="276" uniqueCount="170">
  <si>
    <t>№ п/п</t>
  </si>
  <si>
    <t>Отчет о прибылях и убытках*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</si>
  <si>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</si>
  <si>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</si>
  <si>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</si>
  <si>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</si>
  <si>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</si>
  <si>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</si>
  <si>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</si>
  <si>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</si>
  <si>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</si>
  <si>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</si>
  <si>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</si>
  <si>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</si>
  <si>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</si>
  <si>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</si>
  <si>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</si>
  <si>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</si>
  <si>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</si>
  <si>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Снижение аварийности, по годам реализации в зависимости  от утвержденной 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</si>
  <si>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</si>
  <si>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</si>
  <si>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</si>
  <si>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</si>
  <si>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</si>
  <si>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</si>
  <si>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       </t>
  </si>
  <si>
    <t>Услуги по подачи воды по магистральным трубопроводам и распределительным сетям (вода питьевая)</t>
  </si>
  <si>
    <t>Услуги по подачи воды по магистральным трубопроводам и распределительным сетям и услуги по отводу и очистке сточных вод.  Обслуживаемая территория г. Костанай</t>
  </si>
  <si>
    <t>Услуги по отводу и очистке сточных вод</t>
  </si>
  <si>
    <t>х</t>
  </si>
  <si>
    <t>ГКП "Костанай - Су" акимата города Костаная ГУ "Отдел жилищно-коммунального хозяйства, пассажирского транспорта и автомобильных дорог акимата города Костаная"</t>
  </si>
  <si>
    <t>Информация о фактических  условиях и размерах финансирования инвестиционной программы (проекта),   тыс. тенге</t>
  </si>
  <si>
    <t>форма 21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</si>
  <si>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</si>
  <si>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                  наименование субъекта естественной монополии, вид деятельности</t>
  </si>
  <si>
    <t>подача воды по магистральным трубопроводам и распределительным сетям и отвод и очистка сточных вод</t>
  </si>
  <si>
    <t>Техника</t>
  </si>
  <si>
    <t>Оборудование</t>
  </si>
  <si>
    <t>Итого по подаче воды по магистральным трубопроводам и распределительным сетям (питьевая вода)</t>
  </si>
  <si>
    <t>Итого по услуге отводу и сточных вод</t>
  </si>
  <si>
    <t>Отчет прилагается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</si>
  <si>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</si>
  <si>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</si>
  <si>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</si>
  <si>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</si>
  <si>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</si>
  <si>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</si>
  <si>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</si>
  <si>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</si>
  <si>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</si>
  <si>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</si>
  <si>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Информация о плановых и фактических объемах предоставления регулируемых услуг </t>
  </si>
  <si>
    <t xml:space="preserve">ПСД </t>
  </si>
  <si>
    <t>км</t>
  </si>
  <si>
    <t>шт</t>
  </si>
  <si>
    <t>2</t>
  </si>
  <si>
    <t>3</t>
  </si>
  <si>
    <t>Директор ГКП "Костанай-Су"</t>
  </si>
  <si>
    <t>Шалабаев К.В.</t>
  </si>
  <si>
    <t>Приобретение услуг (товаров, работ) осуществляется согласно Закона Республики Казахстан " О государственных закупках", в связи с чем происходит отклонение от плановых показателей</t>
  </si>
  <si>
    <t>В результате проведения мероприятий инвестпрограммы обеспечивается более эффективная эксплуатация систем водоснабжения и водоотведения города Костаная, повышается надежность эксплуатируемого  оборудования</t>
  </si>
  <si>
    <t>СМР</t>
  </si>
  <si>
    <t>Техническое обследование</t>
  </si>
  <si>
    <t>м2</t>
  </si>
  <si>
    <t>м3</t>
  </si>
  <si>
    <t>ед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</si>
  <si>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</si>
  <si>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</si>
  <si>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</si>
  <si>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</si>
  <si>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</si>
  <si>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</si>
  <si>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</si>
  <si>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</si>
  <si>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</si>
  <si>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</si>
  <si>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</si>
  <si>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</si>
  <si>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</si>
  <si>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</si>
  <si>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</t>
  </si>
  <si>
    <t>14</t>
  </si>
  <si>
    <t>15</t>
  </si>
  <si>
    <t>16</t>
  </si>
  <si>
    <t>17</t>
  </si>
  <si>
    <t>18</t>
  </si>
  <si>
    <t>19</t>
  </si>
  <si>
    <t>сумма инвестиций</t>
  </si>
  <si>
    <t>бюджетные средства</t>
  </si>
  <si>
    <t>удельная величина расхода энергетических ресурсов - 0,702</t>
  </si>
  <si>
    <t>удельная величина расхода энергетических ресурсов - 0,652</t>
  </si>
  <si>
    <t>    Отчет об исполнении инвестиционной программы за 2024 год</t>
  </si>
  <si>
    <t xml:space="preserve">Преобразователь частоты электрический, панель управления LSP12 для LVI </t>
  </si>
  <si>
    <t>Насос скважинный Wilo (для воды и др.чистых,
хим.-и нейтр-ых жидк-ей, многоступенчатый секц-ый, подача 30-1500)м3/ч</t>
  </si>
  <si>
    <t>Преобразователь расхода электромагнитный ПРЭМ-80 (Преобразователь расхода для преобразования объема расхода и объема жидких сред, электромагнитный)</t>
  </si>
  <si>
    <t>Установка обеззараживания воды и стоков-мембранного биполярного электролиза на 350кг активного хлора в сутки в модульном исполнении согласно технической спецификации,  (уст-ка электролизная, производительность 0,1-1000 кг/сутки, мощность 0,5-300 кВт/час)</t>
  </si>
  <si>
    <t>Монтаж насосного оборудования</t>
  </si>
  <si>
    <t>Аппарат для пайки полиэтиленовых труб Д 350-630 (для высокотемпературной пайки, включая пайку твердым припоем)</t>
  </si>
  <si>
    <t>ГНБ работы (Работы по эксплуатационному бурению горизонтальных скважин) Д63</t>
  </si>
  <si>
    <t>ГНБ работы (Работы по эксплуатационному бурению горизонтальных скважин) Д110</t>
  </si>
  <si>
    <t>ГНБ работы (Работы по эксплуатационному бурению горизонтальных скважин) Д160</t>
  </si>
  <si>
    <t>Прицеп для перевозки малогабаритной коммунальной и строительной техники</t>
  </si>
  <si>
    <t>Автомобиль цельнометаллический, грузопассажирский фургон с двумя рядами сидений</t>
  </si>
  <si>
    <t>Трактор колесный, тяговый класс менее 8 тс</t>
  </si>
  <si>
    <t>Реконструкция водопровода по улице Хакимжановой в границах улиц Баймагамбетова-Джамбула, г.Костанай Д-300</t>
  </si>
  <si>
    <t>Реконструкция технологии обеззараживания питьевой воды с устройством модульной установки и применением  мембранных биполярных электролизеров ГКП «Костанай-Су»</t>
  </si>
  <si>
    <t>Реконструкция здания АБК с обустройством входной группы "ГКП Костанай-Су"</t>
  </si>
  <si>
    <t>Техническое обследование территории "Благоустройство к зданию АБК, расположенного по адресу: пр. Абая, 19 в г. Костанае"</t>
  </si>
  <si>
    <t>Реконструкция канализационного коллектора  через СШ№11 до ул.Лермонтова, г.Костанай Д-200</t>
  </si>
  <si>
    <t>"Реконструкция КНС №2 ГКП "Костанай-Су""</t>
  </si>
  <si>
    <t>млн.м3</t>
  </si>
  <si>
    <t>"Реконструкция самотечного канализационного коллектора Д-500 мм по ул.1 Мая в границах улиц Тауелсиздик-Победы, г.Костанай", Д-500</t>
  </si>
  <si>
    <t>Пневматическое перекрытие Д150-400мм с двойным уплотнением (Заглушка для соединений трубопроводов конусная)</t>
  </si>
  <si>
    <t>Пневматическое перекрытие Д300-800мм с двойным уплотнением (Заглушка для соединений трубопроводов конусная)</t>
  </si>
  <si>
    <t>Погружной канализационный насос Flygt NZ 3312/22-670 мощностью 140 кВт, 400В, 50 Гц, включая датчик FLS и 20 метров силового\контрольного кабеля</t>
  </si>
  <si>
    <t>Погружной канализационный насос Flygt NZ 3315 SA23-048 мощностью 75 kW, в комплекте с контрольно-силовым кабелем и многоразовым датчиком утечки FLS, шкафом управления 1 насосом с плавным пуском</t>
  </si>
  <si>
    <t>Снегоход</t>
  </si>
  <si>
    <t>Автомобиль специализированный, вакуумно-уборочный (Илососная машина с моноцистерной)</t>
  </si>
  <si>
    <t>2024 год</t>
  </si>
  <si>
    <t>Реконструкция резервуара 1 000 м3 на территории первого подъема подачи воды в   г.Костанай. (переходящий с  2023 года)</t>
  </si>
  <si>
    <t>Реконструкция  канализационного  коллектора в границах  от КНС -8 до канализационного  коллектора по ул. Курганская, г. Костанай</t>
  </si>
  <si>
    <t>Строительство сетей водоснабжения и водоотведения Железнодорожного квартала города Костаная</t>
  </si>
  <si>
    <t>Реконструкция самотечного канализационного коллектора по улицам В.М. Комарова, Соколовская в границах улиц Строительная - Н.С. Фролова, г. Костанай</t>
  </si>
  <si>
    <t xml:space="preserve">Реконструкция самотечного канализационного коллектора диаметром –800 мм от камеры на пересечении улиц Камшат Доненбаевой-Узкоколейная до канализационной насосной №8, со сливной станцией, города Костанай». Корректировка </t>
  </si>
  <si>
    <t>Реконструкция самотечного канализационного коллектора по улице Н.С. Фролова, лог Абильсай в границах улиц Шайсұлтана Шаяхметова – C. Баймагамбетова, г.Костанай</t>
  </si>
  <si>
    <t>Автобус среднего класса, 30 посадочных мест (автобус класс 2, вместимость не более 65 мест, длина 8-9,5 м)</t>
  </si>
  <si>
    <t>Комплекс установки горизонтально-направленного бурения  (Установка для прокладки магистралей методом прокола в грунтах)</t>
  </si>
  <si>
    <t>Мобильный бетоносмеситель (Бетоносмеситель принудительного действия)</t>
  </si>
  <si>
    <t>Самосвал с 3-х сторонней разгрузкой на шасси грузового автомобиля (Автомобиль грузовой, дизельный, самосвал, грузоподъемность не более 5 т, тип платформа с опрокидывающимся кузовом)</t>
  </si>
  <si>
    <t xml:space="preserve">Погрузчик фронтальный   XCMG LW330 KZ </t>
  </si>
  <si>
    <t>Всего за 2024 год</t>
  </si>
  <si>
    <t>"______"    апрель    2025 года</t>
  </si>
  <si>
    <t>Сумма инвестиционной программы (проекта), тыс. тенге</t>
  </si>
  <si>
    <t>удельная величина расхода энергетических ресурсов - 0,624</t>
  </si>
  <si>
    <t>удельная величина расхода энергетических ресурсов - 0,699</t>
  </si>
  <si>
    <t>Строительство сетей водоотведения в жилом массиве Амангельды, жилом массиве Геофизик города Костанай (Корректировка проекта)</t>
  </si>
  <si>
    <t>Реконструкция самотечного коллектора по ул.Гоголя в границах ул. 1 Мая - ул. Баймагамбетова, г.Костанай</t>
  </si>
  <si>
    <t>Шламовый насос (насос шламовый, подача 150-650 м3/ч)</t>
  </si>
  <si>
    <t>Погружной насос (насос для жидкостей с посторонними включениями, фекальный горизонтальный, подача до 2500 м3/ч)</t>
  </si>
  <si>
    <t>Неосвоение вызвано отставанием подрядчика от ГПР</t>
  </si>
  <si>
    <t>Работы фактически выполнены, но подрядчик не оформил документы</t>
  </si>
  <si>
    <t>Работы фактически выполнены, но подрядчик не выполнил восстановление асфальтового покрытия и не оформил документы</t>
  </si>
  <si>
    <t>конкурс не состоялся</t>
  </si>
  <si>
    <t>Реконструкция резервуара 5 000 м3 на территории второго подъема подачи воды в   г.Костанай по пр.Абая,19 (блок фильтров и отстойников, насосная №2, резервуар 10 000 м3)</t>
  </si>
  <si>
    <t>Реконструкция и восстановление водоочистных сооружений на 100 000 м3/сут г.Костанай (блок фильтров и отстойников, реагентное хозяйство, насосная станция повторного использования воды)    (переходящий с  2023 года)</t>
  </si>
  <si>
    <t xml:space="preserve">Реконструкция водопровода по ул.Комарова в границах улиц Баймагамбетова-Рудненская, г.Костанай" Д-500
</t>
  </si>
  <si>
    <t>Реконструкция водопровода Д-400 по ул. Я.Гашека в границах ул. В.Чкалова - Котельная №3 г.Костанай Д450-1333,6м</t>
  </si>
  <si>
    <t>Строительство здания модульного типа для производства дезинфектанта ГКП "Костанай-Су"</t>
  </si>
  <si>
    <t>Реконструкция водопровода по улице Хакимжановой в границах улиц Баймагамбетова-Джамбула, г.Костанай" Д-300</t>
  </si>
  <si>
    <t>Реконструкция водопровода Д-400 мм по улице Волынова в границах ул. Генерала Арыстанбекова-Карбышева, г.Костанай</t>
  </si>
  <si>
    <t>Реконструкция водопровода по ул.Сибирская в границах проспекта Абая - улица Джамбула, г.Костанай" Д-225</t>
  </si>
  <si>
    <t>Реконструкция водопровода ул.В.Интернационалистов в границах улиц Карбышева-Арыстанбекова, г.Костанай Д-700</t>
  </si>
  <si>
    <t>Реконструкция водопровода по улице Пролетарской в границах улиц Баймагамбетова-Пролетарская,82 г.Костанай Д-200</t>
  </si>
  <si>
    <t>Реконструкция здания административно-бытового корпуса и галереи на территории водоочистных сооружений расположенного по адресу: Костанайская область, город Костанай, проспект Абая, 19</t>
  </si>
  <si>
    <t>Реконструкция второй нитки напорного канализационного коллектора до накопителя испарителя сточных вод с реконструкцией камер переключения на земляных отстойниках, участок 0-14 г. Костанай. Корректировка, Д-1000</t>
  </si>
  <si>
    <t>Реконструкция канализационного коллектора расположенного 1-й проезд Лермонтова в границах ул. Лермонтова - Заводская, по ул. Заводская в границах 1 проезд Лермонтова - ул. Набережная, г. Костанай,  Д-500</t>
  </si>
  <si>
    <t>Реконструкция самотечного канализационного коллектора по улице Летунова в границах улиц Тәуелсіздік  – Пушкина, по улице Пушкина в границах улиц Летунова – 1 Мая, г.Костанай, Д-500 мм.</t>
  </si>
  <si>
    <t>Технология биологической реабилитации водоемов накопителей сточных вод (зеленая микроводоросль хлорелла)</t>
  </si>
  <si>
    <t>Реконструкция самотечного коллектора по улице Гоголя в границах улиц Баймагамбетова-пр.Абая, г.Костанай. Корректировка, Д-300</t>
  </si>
  <si>
    <t>Реконструкция кровли производственных помещений, гаража ГКП "Костанай-Су"</t>
  </si>
  <si>
    <t>Реконструкция самотечного канализационного коллектора по улице Летунова в границах улиц Тәуелсіздік  – Пушкина, по улице Пушкина в границах улиц Летунова – 1 Мая, г.Костанай</t>
  </si>
  <si>
    <t>Реконструкция канализационного коллектора  через СШ№11 до ул.Лермонтова, г.Костанай, Д-200</t>
  </si>
  <si>
    <t>Реконструкция канализационного коллектора ул.Алтынсарина - от ул.Тәуелсіздік - до ул.Пушкина, г. Костанай, Д-200</t>
  </si>
  <si>
    <t>Реконструкция электроснабжения КНС №3 ГКП "Костанай-Су"</t>
  </si>
  <si>
    <t>Реконструкция КНС №8 ГКП "Костанай-Су"</t>
  </si>
  <si>
    <t>Реконструкция КНС №2 ГКП "Костанай-Су"</t>
  </si>
  <si>
    <t>перенос на 2025г, в связи с недобросовестными поставщиками, с задержкой поставки по проектам</t>
  </si>
  <si>
    <t>Неосвоение вызвано отставанием подрядчика от ГПР, в суде был продлен срок выполнения работ до  мая 2025 года</t>
  </si>
  <si>
    <t xml:space="preserve">Неосвоение вызвано отставанием подрядчика от ГПР. Судом отказано в признании подрядной организации недобросовестным поставщиком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</si>
</sst>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6" fillId="0" borderId="0" xfId="0" applyFont="1" applyFill="1"/>
    <xf numFmtId="165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6" fontId="2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165" fontId="11" fillId="0" borderId="0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10" fontId="2" fillId="0" borderId="4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top"/>
    </xf>
    <xf numFmtId="10" fontId="2" fillId="0" borderId="3" xfId="0" applyNumberFormat="1" applyFont="1" applyFill="1" applyBorder="1" applyAlignment="1">
      <alignment horizontal="center" vertical="top"/>
    </xf>
    <xf numFmtId="10" fontId="2" fillId="0" borderId="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3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1"/>
  <sheetViews>
    <sheetView tabSelected="1" view="pageBreakPreview" topLeftCell="A28" zoomScale="55" zoomScaleNormal="87" zoomScaleSheetLayoutView="55" zoomScalePageLayoutView="70" workbookViewId="0">
      <selection activeCell="L34" sqref="L34"/>
    </sheetView>
  </sheetViews>
  <sheetFormatPr defaultRowHeight="20.25" x14ac:dyDescent="0.3"/>
  <cols>
    <col min="1" max="1" width="4.42578125" style="1" customWidth="1"/>
    <col min="2" max="2" width="12.28515625" style="2" customWidth="1"/>
    <col min="3" max="3" width="73.140625" style="2" customWidth="1"/>
    <col min="4" max="4" width="16.42578125" style="2" customWidth="1"/>
    <col min="5" max="5" width="12.5703125" style="7" customWidth="1"/>
    <col min="6" max="6" width="12.28515625" style="7" customWidth="1"/>
    <col min="7" max="7" width="12.28515625" style="2" customWidth="1"/>
    <col min="8" max="8" width="18" style="2" customWidth="1"/>
    <col min="9" max="12" width="18" style="7" customWidth="1"/>
    <col min="13" max="13" width="18" style="2" customWidth="1"/>
    <col min="14" max="14" width="18" style="7" customWidth="1"/>
    <col min="15" max="15" width="19.5703125" style="7" customWidth="1"/>
    <col min="16" max="16" width="18" style="7" customWidth="1"/>
    <col min="17" max="17" width="18" style="2" customWidth="1"/>
    <col min="18" max="18" width="51.42578125" style="2" customWidth="1"/>
    <col min="19" max="19" width="19" style="7" customWidth="1"/>
    <col min="20" max="20" width="10.42578125" style="7" customWidth="1"/>
    <col min="21" max="21" width="9.28515625" style="7" customWidth="1"/>
    <col min="22" max="22" width="19" style="7" customWidth="1"/>
    <col min="23" max="24" width="13.7109375" style="4" customWidth="1"/>
    <col min="25" max="28" width="11.7109375" style="4" customWidth="1"/>
    <col min="29" max="30" width="10.5703125" style="4" customWidth="1"/>
    <col min="31" max="32" width="19.85546875" style="2" customWidth="1"/>
    <col min="33" max="16384" width="9.140625" style="2"/>
  </cols>
  <sheetData>
    <row r="1" spans="1:41" ht="27" customHeight="1" x14ac:dyDescent="0.3">
      <c r="R1" s="3"/>
    </row>
    <row r="2" spans="1:41" ht="27" customHeight="1" x14ac:dyDescent="0.3">
      <c r="AF2" s="3" t="s">
        <v>33</v>
      </c>
    </row>
    <row r="3" spans="1:41" ht="27" customHeight="1" x14ac:dyDescent="0.3"/>
    <row r="4" spans="1:41" s="5" customFormat="1" ht="28.5" customHeight="1" x14ac:dyDescent="0.25">
      <c r="A4" s="117" t="s">
        <v>92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41" s="5" customFormat="1" ht="28.5" customHeight="1" x14ac:dyDescent="0.25">
      <c r="A5" s="5" t="s">
        <v>26</v>
      </c>
      <c r="W5" s="6"/>
      <c r="X5" s="6"/>
      <c r="Y5" s="6"/>
      <c r="Z5" s="6"/>
      <c r="AA5" s="6"/>
      <c r="AB5" s="6"/>
      <c r="AC5" s="6"/>
      <c r="AD5" s="6"/>
    </row>
    <row r="6" spans="1:41" s="5" customFormat="1" ht="48.75" customHeight="1" x14ac:dyDescent="0.25">
      <c r="A6" s="118" t="s">
        <v>31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</row>
    <row r="7" spans="1:41" s="5" customFormat="1" ht="30.75" customHeight="1" x14ac:dyDescent="0.25">
      <c r="A7" s="119" t="s">
        <v>36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</row>
    <row r="8" spans="1:41" s="5" customFormat="1" ht="30.75" customHeight="1" x14ac:dyDescent="0.25">
      <c r="A8" s="120" t="s">
        <v>35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41" ht="13.5" customHeight="1" x14ac:dyDescent="0.3">
      <c r="A9" s="5"/>
      <c r="B9" s="7"/>
      <c r="C9" s="7"/>
      <c r="D9" s="7"/>
      <c r="G9" s="7"/>
      <c r="H9" s="7"/>
      <c r="M9" s="7"/>
      <c r="Q9" s="7"/>
    </row>
    <row r="10" spans="1:41" s="1" customFormat="1" ht="84.75" customHeight="1" x14ac:dyDescent="0.25">
      <c r="A10" s="97" t="s">
        <v>0</v>
      </c>
      <c r="B10" s="92" t="s">
        <v>52</v>
      </c>
      <c r="C10" s="92"/>
      <c r="D10" s="92"/>
      <c r="E10" s="92"/>
      <c r="F10" s="92"/>
      <c r="G10" s="92"/>
      <c r="H10" s="92" t="s">
        <v>1</v>
      </c>
      <c r="I10" s="92" t="s">
        <v>133</v>
      </c>
      <c r="J10" s="92"/>
      <c r="K10" s="92"/>
      <c r="L10" s="92"/>
      <c r="M10" s="92"/>
      <c r="N10" s="92"/>
      <c r="O10" s="92"/>
      <c r="P10" s="92"/>
      <c r="Q10" s="92"/>
      <c r="R10" s="92"/>
      <c r="S10" s="92" t="s">
        <v>32</v>
      </c>
      <c r="T10" s="92"/>
      <c r="U10" s="92"/>
      <c r="V10" s="92"/>
      <c r="W10" s="92" t="s">
        <v>2</v>
      </c>
      <c r="X10" s="92"/>
      <c r="Y10" s="92"/>
      <c r="Z10" s="92"/>
      <c r="AA10" s="92"/>
      <c r="AB10" s="92"/>
      <c r="AC10" s="92"/>
      <c r="AD10" s="92"/>
      <c r="AE10" s="92" t="s">
        <v>3</v>
      </c>
      <c r="AF10" s="92" t="s">
        <v>4</v>
      </c>
    </row>
    <row r="11" spans="1:41" s="1" customFormat="1" ht="117" customHeight="1" x14ac:dyDescent="0.25">
      <c r="A11" s="98"/>
      <c r="B11" s="92" t="s">
        <v>5</v>
      </c>
      <c r="C11" s="92" t="s">
        <v>6</v>
      </c>
      <c r="D11" s="92" t="s">
        <v>7</v>
      </c>
      <c r="E11" s="92" t="s">
        <v>8</v>
      </c>
      <c r="F11" s="92"/>
      <c r="G11" s="97" t="s">
        <v>9</v>
      </c>
      <c r="H11" s="92"/>
      <c r="I11" s="100" t="s">
        <v>10</v>
      </c>
      <c r="J11" s="101"/>
      <c r="K11" s="102"/>
      <c r="L11" s="100" t="s">
        <v>11</v>
      </c>
      <c r="M11" s="101"/>
      <c r="N11" s="102"/>
      <c r="O11" s="100" t="s">
        <v>12</v>
      </c>
      <c r="P11" s="101"/>
      <c r="Q11" s="102"/>
      <c r="R11" s="92" t="s">
        <v>13</v>
      </c>
      <c r="S11" s="92" t="s">
        <v>14</v>
      </c>
      <c r="T11" s="92"/>
      <c r="U11" s="92" t="s">
        <v>15</v>
      </c>
      <c r="V11" s="92" t="s">
        <v>16</v>
      </c>
      <c r="W11" s="92" t="s">
        <v>34</v>
      </c>
      <c r="X11" s="92"/>
      <c r="Y11" s="93" t="s">
        <v>17</v>
      </c>
      <c r="Z11" s="93"/>
      <c r="AA11" s="92" t="s">
        <v>18</v>
      </c>
      <c r="AB11" s="92"/>
      <c r="AC11" s="93" t="s">
        <v>19</v>
      </c>
      <c r="AD11" s="93"/>
      <c r="AE11" s="92"/>
      <c r="AF11" s="92"/>
    </row>
    <row r="12" spans="1:41" s="1" customFormat="1" ht="117" customHeight="1" x14ac:dyDescent="0.25">
      <c r="A12" s="98"/>
      <c r="B12" s="92"/>
      <c r="C12" s="92"/>
      <c r="D12" s="92"/>
      <c r="E12" s="92"/>
      <c r="F12" s="92"/>
      <c r="G12" s="98"/>
      <c r="H12" s="92"/>
      <c r="I12" s="92" t="s">
        <v>88</v>
      </c>
      <c r="J12" s="92" t="s">
        <v>14</v>
      </c>
      <c r="K12" s="92" t="s">
        <v>89</v>
      </c>
      <c r="L12" s="92" t="s">
        <v>88</v>
      </c>
      <c r="M12" s="92" t="s">
        <v>14</v>
      </c>
      <c r="N12" s="92" t="s">
        <v>89</v>
      </c>
      <c r="O12" s="92" t="s">
        <v>88</v>
      </c>
      <c r="P12" s="92" t="s">
        <v>14</v>
      </c>
      <c r="Q12" s="92" t="s">
        <v>89</v>
      </c>
      <c r="R12" s="92"/>
      <c r="S12" s="92" t="s">
        <v>20</v>
      </c>
      <c r="T12" s="92" t="s">
        <v>21</v>
      </c>
      <c r="U12" s="92"/>
      <c r="V12" s="92"/>
      <c r="W12" s="92"/>
      <c r="X12" s="92"/>
      <c r="Y12" s="93"/>
      <c r="Z12" s="93"/>
      <c r="AA12" s="92"/>
      <c r="AB12" s="92"/>
      <c r="AC12" s="93"/>
      <c r="AD12" s="93"/>
      <c r="AE12" s="92"/>
      <c r="AF12" s="92"/>
      <c r="AO12" s="5"/>
    </row>
    <row r="13" spans="1:41" s="1" customFormat="1" ht="81" x14ac:dyDescent="0.25">
      <c r="A13" s="99"/>
      <c r="B13" s="92"/>
      <c r="C13" s="92"/>
      <c r="D13" s="92"/>
      <c r="E13" s="88" t="s">
        <v>22</v>
      </c>
      <c r="F13" s="88" t="s">
        <v>23</v>
      </c>
      <c r="G13" s="99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88" t="s">
        <v>24</v>
      </c>
      <c r="X13" s="88" t="s">
        <v>25</v>
      </c>
      <c r="Y13" s="88" t="s">
        <v>24</v>
      </c>
      <c r="Z13" s="88" t="s">
        <v>25</v>
      </c>
      <c r="AA13" s="88" t="s">
        <v>22</v>
      </c>
      <c r="AB13" s="88" t="s">
        <v>23</v>
      </c>
      <c r="AC13" s="88" t="s">
        <v>24</v>
      </c>
      <c r="AD13" s="88" t="s">
        <v>25</v>
      </c>
      <c r="AE13" s="92"/>
      <c r="AF13" s="92"/>
    </row>
    <row r="14" spans="1:41" x14ac:dyDescent="0.3">
      <c r="A14" s="88">
        <v>1</v>
      </c>
      <c r="B14" s="8">
        <v>2</v>
      </c>
      <c r="C14" s="88">
        <v>3</v>
      </c>
      <c r="D14" s="8">
        <v>4</v>
      </c>
      <c r="E14" s="88">
        <v>5</v>
      </c>
      <c r="F14" s="8">
        <v>6</v>
      </c>
      <c r="G14" s="88">
        <v>7</v>
      </c>
      <c r="H14" s="8">
        <v>8</v>
      </c>
      <c r="I14" s="88">
        <v>9</v>
      </c>
      <c r="J14" s="8">
        <v>10</v>
      </c>
      <c r="K14" s="88">
        <v>11</v>
      </c>
      <c r="L14" s="8">
        <v>12</v>
      </c>
      <c r="M14" s="88">
        <v>13</v>
      </c>
      <c r="N14" s="8">
        <v>14</v>
      </c>
      <c r="O14" s="88">
        <v>15</v>
      </c>
      <c r="P14" s="8">
        <v>16</v>
      </c>
      <c r="Q14" s="88">
        <v>17</v>
      </c>
      <c r="R14" s="8">
        <v>18</v>
      </c>
      <c r="S14" s="88">
        <v>19</v>
      </c>
      <c r="T14" s="8">
        <v>20</v>
      </c>
      <c r="U14" s="88">
        <v>21</v>
      </c>
      <c r="V14" s="8">
        <v>22</v>
      </c>
      <c r="W14" s="88">
        <v>23</v>
      </c>
      <c r="X14" s="8">
        <v>24</v>
      </c>
      <c r="Y14" s="88">
        <v>25</v>
      </c>
      <c r="Z14" s="8">
        <v>26</v>
      </c>
      <c r="AA14" s="88">
        <v>27</v>
      </c>
      <c r="AB14" s="8">
        <v>28</v>
      </c>
      <c r="AC14" s="88">
        <v>29</v>
      </c>
      <c r="AD14" s="8">
        <v>30</v>
      </c>
      <c r="AE14" s="88">
        <v>31</v>
      </c>
      <c r="AF14" s="8">
        <v>32</v>
      </c>
    </row>
    <row r="15" spans="1:41" s="9" customFormat="1" ht="25.5" customHeight="1" x14ac:dyDescent="0.3">
      <c r="A15" s="88"/>
      <c r="B15" s="92" t="s">
        <v>28</v>
      </c>
      <c r="C15" s="109" t="s">
        <v>27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1"/>
      <c r="AE15" s="89" t="s">
        <v>60</v>
      </c>
      <c r="AF15" s="89" t="s">
        <v>61</v>
      </c>
    </row>
    <row r="16" spans="1:41" s="9" customFormat="1" ht="29.25" customHeight="1" x14ac:dyDescent="0.3">
      <c r="A16" s="88"/>
      <c r="B16" s="92"/>
      <c r="C16" s="10" t="s">
        <v>53</v>
      </c>
      <c r="D16" s="11"/>
      <c r="E16" s="53"/>
      <c r="F16" s="54"/>
      <c r="G16" s="97" t="s">
        <v>119</v>
      </c>
      <c r="H16" s="97" t="s">
        <v>41</v>
      </c>
      <c r="I16" s="12">
        <f>SUM(I17:I23)</f>
        <v>31950.909419642849</v>
      </c>
      <c r="J16" s="18">
        <f t="shared" ref="J16:V16" si="0">SUM(J17:J23)</f>
        <v>31950.909419642849</v>
      </c>
      <c r="K16" s="18">
        <f t="shared" si="0"/>
        <v>0</v>
      </c>
      <c r="L16" s="12">
        <f t="shared" si="0"/>
        <v>31950.909419642856</v>
      </c>
      <c r="M16" s="18">
        <f t="shared" si="0"/>
        <v>31950.909419642856</v>
      </c>
      <c r="N16" s="18">
        <f t="shared" si="0"/>
        <v>0</v>
      </c>
      <c r="O16" s="12">
        <f t="shared" si="0"/>
        <v>4.0927261579781771E-12</v>
      </c>
      <c r="P16" s="18">
        <f t="shared" si="0"/>
        <v>4.0927261579781771E-12</v>
      </c>
      <c r="Q16" s="18">
        <f t="shared" si="0"/>
        <v>0</v>
      </c>
      <c r="R16" s="18"/>
      <c r="S16" s="12">
        <f t="shared" si="0"/>
        <v>31950.909419642849</v>
      </c>
      <c r="T16" s="12">
        <f t="shared" si="0"/>
        <v>0</v>
      </c>
      <c r="U16" s="12">
        <f t="shared" si="0"/>
        <v>0</v>
      </c>
      <c r="V16" s="12">
        <f t="shared" si="0"/>
        <v>0</v>
      </c>
      <c r="W16" s="89" t="s">
        <v>90</v>
      </c>
      <c r="X16" s="89" t="s">
        <v>134</v>
      </c>
      <c r="Y16" s="94"/>
      <c r="Z16" s="94"/>
      <c r="AA16" s="94">
        <v>0.14940000000000001</v>
      </c>
      <c r="AB16" s="94">
        <v>0.14230000000000001</v>
      </c>
      <c r="AC16" s="89"/>
      <c r="AD16" s="89"/>
      <c r="AE16" s="90"/>
      <c r="AF16" s="90"/>
    </row>
    <row r="17" spans="1:34" s="9" customFormat="1" ht="94.5" customHeight="1" x14ac:dyDescent="0.3">
      <c r="A17" s="14">
        <v>1</v>
      </c>
      <c r="B17" s="92"/>
      <c r="C17" s="15" t="s">
        <v>154</v>
      </c>
      <c r="D17" s="88" t="s">
        <v>65</v>
      </c>
      <c r="E17" s="16">
        <v>2086</v>
      </c>
      <c r="F17" s="16">
        <v>2086</v>
      </c>
      <c r="G17" s="98"/>
      <c r="H17" s="98"/>
      <c r="I17" s="74">
        <f>J17+K17</f>
        <v>10178.999999999998</v>
      </c>
      <c r="J17" s="76">
        <v>10178.999999999998</v>
      </c>
      <c r="K17" s="76">
        <v>0</v>
      </c>
      <c r="L17" s="74">
        <f>M17+N17</f>
        <v>10178.999999999998</v>
      </c>
      <c r="M17" s="76">
        <v>10178.999999999998</v>
      </c>
      <c r="N17" s="76">
        <v>0</v>
      </c>
      <c r="O17" s="74">
        <f>L17-I17</f>
        <v>0</v>
      </c>
      <c r="P17" s="76">
        <f>M17-J17</f>
        <v>0</v>
      </c>
      <c r="Q17" s="77">
        <f>N17-K17</f>
        <v>0</v>
      </c>
      <c r="R17" s="20" t="s">
        <v>167</v>
      </c>
      <c r="S17" s="19">
        <f>J17</f>
        <v>10178.999999999998</v>
      </c>
      <c r="T17" s="19">
        <v>0</v>
      </c>
      <c r="U17" s="19">
        <v>0</v>
      </c>
      <c r="V17" s="19">
        <v>0</v>
      </c>
      <c r="W17" s="90"/>
      <c r="X17" s="90"/>
      <c r="Y17" s="95"/>
      <c r="Z17" s="95"/>
      <c r="AA17" s="95"/>
      <c r="AB17" s="95"/>
      <c r="AC17" s="90"/>
      <c r="AD17" s="90"/>
      <c r="AE17" s="90"/>
      <c r="AF17" s="90"/>
    </row>
    <row r="18" spans="1:34" s="9" customFormat="1" ht="64.5" customHeight="1" x14ac:dyDescent="0.3">
      <c r="A18" s="14">
        <v>2</v>
      </c>
      <c r="B18" s="92"/>
      <c r="C18" s="15" t="s">
        <v>153</v>
      </c>
      <c r="D18" s="88" t="s">
        <v>54</v>
      </c>
      <c r="E18" s="80">
        <v>0.5</v>
      </c>
      <c r="F18" s="16">
        <v>0.5</v>
      </c>
      <c r="G18" s="98"/>
      <c r="H18" s="98"/>
      <c r="I18" s="74">
        <f t="shared" ref="I18:I23" si="1">J18+K18</f>
        <v>2585.5974017857102</v>
      </c>
      <c r="J18" s="76">
        <v>2585.5974017857102</v>
      </c>
      <c r="K18" s="76">
        <v>0</v>
      </c>
      <c r="L18" s="74">
        <f t="shared" ref="L18:L23" si="2">M18+N18</f>
        <v>2585.5974017857143</v>
      </c>
      <c r="M18" s="76">
        <v>2585.5974017857143</v>
      </c>
      <c r="N18" s="76">
        <v>0</v>
      </c>
      <c r="O18" s="74">
        <f t="shared" ref="O18:O23" si="3">L18-I18</f>
        <v>4.0927261579781771E-12</v>
      </c>
      <c r="P18" s="76">
        <f t="shared" ref="P18:P23" si="4">M18-J18</f>
        <v>4.0927261579781771E-12</v>
      </c>
      <c r="Q18" s="77">
        <f t="shared" ref="Q18:Q23" si="5">N18-K18</f>
        <v>0</v>
      </c>
      <c r="R18" s="20"/>
      <c r="S18" s="19">
        <f t="shared" ref="S18:S23" si="6">J18</f>
        <v>2585.5974017857102</v>
      </c>
      <c r="T18" s="19">
        <v>0</v>
      </c>
      <c r="U18" s="19">
        <v>0</v>
      </c>
      <c r="V18" s="19">
        <v>0</v>
      </c>
      <c r="W18" s="90"/>
      <c r="X18" s="90"/>
      <c r="Y18" s="95"/>
      <c r="Z18" s="95"/>
      <c r="AA18" s="95"/>
      <c r="AB18" s="95"/>
      <c r="AC18" s="90"/>
      <c r="AD18" s="90"/>
      <c r="AE18" s="90"/>
      <c r="AF18" s="90"/>
    </row>
    <row r="19" spans="1:34" s="9" customFormat="1" ht="64.5" customHeight="1" x14ac:dyDescent="0.3">
      <c r="A19" s="14">
        <v>3</v>
      </c>
      <c r="B19" s="92"/>
      <c r="C19" s="15" t="s">
        <v>152</v>
      </c>
      <c r="D19" s="88" t="s">
        <v>54</v>
      </c>
      <c r="E19" s="80">
        <v>0.7</v>
      </c>
      <c r="F19" s="16">
        <v>0.7</v>
      </c>
      <c r="G19" s="98"/>
      <c r="H19" s="98"/>
      <c r="I19" s="74">
        <f t="shared" si="1"/>
        <v>7861.1545982142852</v>
      </c>
      <c r="J19" s="76">
        <v>7861.1545982142852</v>
      </c>
      <c r="K19" s="76">
        <v>0</v>
      </c>
      <c r="L19" s="74">
        <f t="shared" si="2"/>
        <v>7861.1545982142852</v>
      </c>
      <c r="M19" s="76">
        <v>7861.1545982142852</v>
      </c>
      <c r="N19" s="76">
        <v>0</v>
      </c>
      <c r="O19" s="74">
        <f t="shared" si="3"/>
        <v>0</v>
      </c>
      <c r="P19" s="76">
        <f t="shared" si="4"/>
        <v>0</v>
      </c>
      <c r="Q19" s="77">
        <f t="shared" si="5"/>
        <v>0</v>
      </c>
      <c r="R19" s="20"/>
      <c r="S19" s="19">
        <f t="shared" si="6"/>
        <v>7861.1545982142852</v>
      </c>
      <c r="T19" s="19">
        <v>0</v>
      </c>
      <c r="U19" s="19">
        <v>0</v>
      </c>
      <c r="V19" s="19">
        <v>0</v>
      </c>
      <c r="W19" s="90"/>
      <c r="X19" s="90"/>
      <c r="Y19" s="95"/>
      <c r="Z19" s="95"/>
      <c r="AA19" s="95"/>
      <c r="AB19" s="95"/>
      <c r="AC19" s="90"/>
      <c r="AD19" s="90"/>
      <c r="AE19" s="90"/>
      <c r="AF19" s="90"/>
    </row>
    <row r="20" spans="1:34" s="9" customFormat="1" ht="64.5" customHeight="1" x14ac:dyDescent="0.3">
      <c r="A20" s="14">
        <v>4</v>
      </c>
      <c r="B20" s="92"/>
      <c r="C20" s="15" t="s">
        <v>151</v>
      </c>
      <c r="D20" s="88" t="s">
        <v>54</v>
      </c>
      <c r="E20" s="80">
        <v>0.2</v>
      </c>
      <c r="F20" s="16">
        <v>0.2</v>
      </c>
      <c r="G20" s="98"/>
      <c r="H20" s="98"/>
      <c r="I20" s="74">
        <f t="shared" si="1"/>
        <v>1191.7638035714283</v>
      </c>
      <c r="J20" s="76">
        <v>1191.7638035714283</v>
      </c>
      <c r="K20" s="76">
        <v>0</v>
      </c>
      <c r="L20" s="74">
        <f t="shared" si="2"/>
        <v>1191.7638035714283</v>
      </c>
      <c r="M20" s="76">
        <v>1191.7638035714283</v>
      </c>
      <c r="N20" s="76">
        <v>0</v>
      </c>
      <c r="O20" s="74">
        <f t="shared" si="3"/>
        <v>0</v>
      </c>
      <c r="P20" s="76">
        <f t="shared" si="4"/>
        <v>0</v>
      </c>
      <c r="Q20" s="77">
        <f t="shared" si="5"/>
        <v>0</v>
      </c>
      <c r="R20" s="20"/>
      <c r="S20" s="19">
        <f t="shared" si="6"/>
        <v>1191.7638035714283</v>
      </c>
      <c r="T20" s="19">
        <v>0</v>
      </c>
      <c r="U20" s="19">
        <v>0</v>
      </c>
      <c r="V20" s="19">
        <v>0</v>
      </c>
      <c r="W20" s="90"/>
      <c r="X20" s="90"/>
      <c r="Y20" s="95"/>
      <c r="Z20" s="95"/>
      <c r="AA20" s="95"/>
      <c r="AB20" s="95"/>
      <c r="AC20" s="90"/>
      <c r="AD20" s="90"/>
      <c r="AE20" s="90"/>
      <c r="AF20" s="90"/>
    </row>
    <row r="21" spans="1:34" s="9" customFormat="1" ht="64.5" customHeight="1" x14ac:dyDescent="0.3">
      <c r="A21" s="14">
        <v>5</v>
      </c>
      <c r="B21" s="92"/>
      <c r="C21" s="15" t="s">
        <v>150</v>
      </c>
      <c r="D21" s="88" t="s">
        <v>54</v>
      </c>
      <c r="E21" s="80">
        <v>0.5</v>
      </c>
      <c r="F21" s="16">
        <v>0.5</v>
      </c>
      <c r="G21" s="98"/>
      <c r="H21" s="98"/>
      <c r="I21" s="74">
        <f t="shared" si="1"/>
        <v>5127.8851249999989</v>
      </c>
      <c r="J21" s="76">
        <v>5127.8851249999989</v>
      </c>
      <c r="K21" s="76">
        <v>0</v>
      </c>
      <c r="L21" s="74">
        <f t="shared" si="2"/>
        <v>5127.8851249999989</v>
      </c>
      <c r="M21" s="76">
        <v>5127.8851249999989</v>
      </c>
      <c r="N21" s="76">
        <v>0</v>
      </c>
      <c r="O21" s="74">
        <f t="shared" si="3"/>
        <v>0</v>
      </c>
      <c r="P21" s="76">
        <f t="shared" si="4"/>
        <v>0</v>
      </c>
      <c r="Q21" s="77">
        <f t="shared" si="5"/>
        <v>0</v>
      </c>
      <c r="R21" s="20"/>
      <c r="S21" s="19">
        <f t="shared" si="6"/>
        <v>5127.8851249999989</v>
      </c>
      <c r="T21" s="19">
        <v>0</v>
      </c>
      <c r="U21" s="19">
        <v>0</v>
      </c>
      <c r="V21" s="19">
        <v>0</v>
      </c>
      <c r="W21" s="90"/>
      <c r="X21" s="90"/>
      <c r="Y21" s="95"/>
      <c r="Z21" s="95"/>
      <c r="AA21" s="95"/>
      <c r="AB21" s="95"/>
      <c r="AC21" s="90"/>
      <c r="AD21" s="90"/>
      <c r="AE21" s="90"/>
      <c r="AF21" s="90"/>
    </row>
    <row r="22" spans="1:34" s="9" customFormat="1" ht="64.5" customHeight="1" x14ac:dyDescent="0.3">
      <c r="A22" s="14">
        <v>6</v>
      </c>
      <c r="B22" s="92"/>
      <c r="C22" s="15" t="s">
        <v>149</v>
      </c>
      <c r="D22" s="88" t="s">
        <v>54</v>
      </c>
      <c r="E22" s="83">
        <v>0.95</v>
      </c>
      <c r="F22" s="16">
        <v>0.95</v>
      </c>
      <c r="G22" s="98"/>
      <c r="H22" s="98"/>
      <c r="I22" s="74">
        <f t="shared" si="1"/>
        <v>3789.0710982142855</v>
      </c>
      <c r="J22" s="76">
        <v>3789.0710982142855</v>
      </c>
      <c r="K22" s="76">
        <v>0</v>
      </c>
      <c r="L22" s="74">
        <f t="shared" si="2"/>
        <v>3789.0710982142855</v>
      </c>
      <c r="M22" s="76">
        <v>3789.0710982142855</v>
      </c>
      <c r="N22" s="76">
        <v>0</v>
      </c>
      <c r="O22" s="74">
        <f t="shared" si="3"/>
        <v>0</v>
      </c>
      <c r="P22" s="76">
        <f t="shared" si="4"/>
        <v>0</v>
      </c>
      <c r="Q22" s="77">
        <f t="shared" si="5"/>
        <v>0</v>
      </c>
      <c r="R22" s="20"/>
      <c r="S22" s="19">
        <f t="shared" si="6"/>
        <v>3789.0710982142855</v>
      </c>
      <c r="T22" s="19">
        <v>0</v>
      </c>
      <c r="U22" s="19">
        <v>0</v>
      </c>
      <c r="V22" s="19">
        <v>0</v>
      </c>
      <c r="W22" s="90"/>
      <c r="X22" s="90"/>
      <c r="Y22" s="95"/>
      <c r="Z22" s="95"/>
      <c r="AA22" s="95"/>
      <c r="AB22" s="95"/>
      <c r="AC22" s="90"/>
      <c r="AD22" s="90"/>
      <c r="AE22" s="90"/>
      <c r="AF22" s="90"/>
    </row>
    <row r="23" spans="1:34" s="9" customFormat="1" ht="50.25" customHeight="1" x14ac:dyDescent="0.3">
      <c r="A23" s="14">
        <v>7</v>
      </c>
      <c r="B23" s="92"/>
      <c r="C23" s="15" t="s">
        <v>148</v>
      </c>
      <c r="D23" s="88" t="s">
        <v>64</v>
      </c>
      <c r="E23" s="16">
        <v>86</v>
      </c>
      <c r="F23" s="16">
        <v>86</v>
      </c>
      <c r="G23" s="98"/>
      <c r="H23" s="98"/>
      <c r="I23" s="74">
        <f t="shared" si="1"/>
        <v>1216.4373928571426</v>
      </c>
      <c r="J23" s="76">
        <v>1216.4373928571426</v>
      </c>
      <c r="K23" s="76">
        <v>0</v>
      </c>
      <c r="L23" s="74">
        <f t="shared" si="2"/>
        <v>1216.4373928571426</v>
      </c>
      <c r="M23" s="76">
        <v>1216.4373928571426</v>
      </c>
      <c r="N23" s="76">
        <v>0</v>
      </c>
      <c r="O23" s="74">
        <f t="shared" si="3"/>
        <v>0</v>
      </c>
      <c r="P23" s="76">
        <f t="shared" si="4"/>
        <v>0</v>
      </c>
      <c r="Q23" s="77">
        <f t="shared" si="5"/>
        <v>0</v>
      </c>
      <c r="R23" s="20"/>
      <c r="S23" s="19">
        <f t="shared" si="6"/>
        <v>1216.4373928571426</v>
      </c>
      <c r="T23" s="19">
        <v>0</v>
      </c>
      <c r="U23" s="19">
        <v>0</v>
      </c>
      <c r="V23" s="19">
        <v>0</v>
      </c>
      <c r="W23" s="90"/>
      <c r="X23" s="90"/>
      <c r="Y23" s="95"/>
      <c r="Z23" s="95"/>
      <c r="AA23" s="95"/>
      <c r="AB23" s="95"/>
      <c r="AC23" s="90"/>
      <c r="AD23" s="90"/>
      <c r="AE23" s="90"/>
      <c r="AF23" s="90"/>
    </row>
    <row r="24" spans="1:34" s="9" customFormat="1" ht="29.25" customHeight="1" x14ac:dyDescent="0.3">
      <c r="A24" s="88"/>
      <c r="B24" s="92"/>
      <c r="C24" s="10" t="s">
        <v>62</v>
      </c>
      <c r="D24" s="11"/>
      <c r="E24" s="53"/>
      <c r="F24" s="54"/>
      <c r="G24" s="98"/>
      <c r="H24" s="98"/>
      <c r="I24" s="12">
        <f t="shared" ref="I24:Q24" si="7">SUM(I25:I29)</f>
        <v>2584581.5987321427</v>
      </c>
      <c r="J24" s="18">
        <f t="shared" si="7"/>
        <v>284470.13199999998</v>
      </c>
      <c r="K24" s="18">
        <f t="shared" si="7"/>
        <v>2300111.466732143</v>
      </c>
      <c r="L24" s="12">
        <f t="shared" si="7"/>
        <v>1524258.0319999999</v>
      </c>
      <c r="M24" s="18">
        <f t="shared" si="7"/>
        <v>284470.13199999998</v>
      </c>
      <c r="N24" s="18">
        <f t="shared" si="7"/>
        <v>1239787.8999999999</v>
      </c>
      <c r="O24" s="12">
        <f t="shared" si="7"/>
        <v>-1060323.5667321431</v>
      </c>
      <c r="P24" s="18">
        <f t="shared" si="7"/>
        <v>0</v>
      </c>
      <c r="Q24" s="18">
        <f t="shared" si="7"/>
        <v>-1060323.5667321431</v>
      </c>
      <c r="R24" s="20"/>
      <c r="S24" s="12">
        <f>SUM(S25:S29)</f>
        <v>284470.13199999998</v>
      </c>
      <c r="T24" s="12">
        <f>SUM(T25:T29)</f>
        <v>0</v>
      </c>
      <c r="U24" s="12">
        <f>SUM(U25:U29)</f>
        <v>0</v>
      </c>
      <c r="V24" s="12">
        <f>SUM(V25:V29)</f>
        <v>2300111.466732143</v>
      </c>
      <c r="W24" s="90"/>
      <c r="X24" s="90"/>
      <c r="Y24" s="95"/>
      <c r="Z24" s="95"/>
      <c r="AA24" s="95"/>
      <c r="AB24" s="95"/>
      <c r="AC24" s="90"/>
      <c r="AD24" s="90"/>
      <c r="AE24" s="90"/>
      <c r="AF24" s="90"/>
    </row>
    <row r="25" spans="1:34" s="9" customFormat="1" ht="70.5" customHeight="1" x14ac:dyDescent="0.3">
      <c r="A25" s="14">
        <v>8</v>
      </c>
      <c r="B25" s="92"/>
      <c r="C25" s="15" t="s">
        <v>147</v>
      </c>
      <c r="D25" s="88" t="s">
        <v>54</v>
      </c>
      <c r="E25" s="16">
        <v>1.3340000000000001</v>
      </c>
      <c r="F25" s="16">
        <v>1.3340000000000001</v>
      </c>
      <c r="G25" s="98"/>
      <c r="H25" s="98"/>
      <c r="I25" s="17">
        <f>J25+K25</f>
        <v>42579.811999999998</v>
      </c>
      <c r="J25" s="77">
        <v>42579.811999999998</v>
      </c>
      <c r="K25" s="77">
        <v>0</v>
      </c>
      <c r="L25" s="17">
        <f>M25+N25</f>
        <v>42579.811999999998</v>
      </c>
      <c r="M25" s="77">
        <v>42579.811999999998</v>
      </c>
      <c r="N25" s="77">
        <v>0</v>
      </c>
      <c r="O25" s="74">
        <f t="shared" ref="O25" si="8">L25-I25</f>
        <v>0</v>
      </c>
      <c r="P25" s="76">
        <f t="shared" ref="P25" si="9">M25-J25</f>
        <v>0</v>
      </c>
      <c r="Q25" s="77">
        <f t="shared" ref="Q25" si="10">N25-K25</f>
        <v>0</v>
      </c>
      <c r="R25" s="20"/>
      <c r="S25" s="19">
        <f>J25</f>
        <v>42579.811999999998</v>
      </c>
      <c r="T25" s="19">
        <v>0</v>
      </c>
      <c r="U25" s="19">
        <v>0</v>
      </c>
      <c r="V25" s="19">
        <v>0</v>
      </c>
      <c r="W25" s="90"/>
      <c r="X25" s="90"/>
      <c r="Y25" s="95"/>
      <c r="Z25" s="95"/>
      <c r="AA25" s="95"/>
      <c r="AB25" s="95"/>
      <c r="AC25" s="90"/>
      <c r="AD25" s="90"/>
      <c r="AE25" s="90"/>
      <c r="AF25" s="90"/>
    </row>
    <row r="26" spans="1:34" s="9" customFormat="1" ht="65.25" customHeight="1" x14ac:dyDescent="0.3">
      <c r="A26" s="14">
        <v>9</v>
      </c>
      <c r="B26" s="92"/>
      <c r="C26" s="84" t="s">
        <v>146</v>
      </c>
      <c r="D26" s="88" t="s">
        <v>54</v>
      </c>
      <c r="E26" s="16">
        <v>1.0429999999999999</v>
      </c>
      <c r="F26" s="16">
        <v>1.0429999999999999</v>
      </c>
      <c r="G26" s="98"/>
      <c r="H26" s="98"/>
      <c r="I26" s="17">
        <f>J26+K26</f>
        <v>241890.32</v>
      </c>
      <c r="J26" s="77">
        <v>241890.32</v>
      </c>
      <c r="K26" s="77">
        <v>0</v>
      </c>
      <c r="L26" s="17">
        <f t="shared" ref="L26:L29" si="11">M26+N26</f>
        <v>241890.32</v>
      </c>
      <c r="M26" s="77">
        <v>241890.32</v>
      </c>
      <c r="N26" s="77">
        <v>0</v>
      </c>
      <c r="O26" s="74">
        <f t="shared" ref="O26" si="12">L26-I26</f>
        <v>0</v>
      </c>
      <c r="P26" s="76">
        <f t="shared" ref="P26" si="13">M26-J26</f>
        <v>0</v>
      </c>
      <c r="Q26" s="77">
        <f t="shared" ref="Q26" si="14">N26-K26</f>
        <v>0</v>
      </c>
      <c r="R26" s="20"/>
      <c r="S26" s="19">
        <f>J26</f>
        <v>241890.32</v>
      </c>
      <c r="T26" s="19">
        <v>0</v>
      </c>
      <c r="U26" s="19">
        <v>0</v>
      </c>
      <c r="V26" s="19">
        <v>0</v>
      </c>
      <c r="W26" s="90"/>
      <c r="X26" s="90"/>
      <c r="Y26" s="95"/>
      <c r="Z26" s="95"/>
      <c r="AA26" s="95"/>
      <c r="AB26" s="95"/>
      <c r="AC26" s="90"/>
      <c r="AD26" s="90"/>
      <c r="AE26" s="90"/>
      <c r="AF26" s="90"/>
    </row>
    <row r="27" spans="1:34" s="86" customFormat="1" ht="98.25" customHeight="1" x14ac:dyDescent="0.3">
      <c r="A27" s="14">
        <v>10</v>
      </c>
      <c r="B27" s="92"/>
      <c r="C27" s="121" t="s">
        <v>145</v>
      </c>
      <c r="D27" s="88" t="s">
        <v>65</v>
      </c>
      <c r="E27" s="122">
        <v>100000</v>
      </c>
      <c r="F27" s="122">
        <v>100000</v>
      </c>
      <c r="G27" s="98"/>
      <c r="H27" s="98"/>
      <c r="I27" s="17">
        <f t="shared" ref="I27:I29" si="15">J27+K27</f>
        <v>2166828.1</v>
      </c>
      <c r="J27" s="77">
        <v>0</v>
      </c>
      <c r="K27" s="77">
        <v>2166828.1</v>
      </c>
      <c r="L27" s="17">
        <f t="shared" si="11"/>
        <v>1131192</v>
      </c>
      <c r="M27" s="77">
        <v>0</v>
      </c>
      <c r="N27" s="77">
        <v>1131192</v>
      </c>
      <c r="O27" s="74">
        <f>L27-I27</f>
        <v>-1035636.1000000001</v>
      </c>
      <c r="P27" s="76">
        <f t="shared" ref="P27:P29" si="16">M27-J27</f>
        <v>0</v>
      </c>
      <c r="Q27" s="77">
        <f t="shared" ref="Q27:Q29" si="17">N27-K27</f>
        <v>-1035636.1000000001</v>
      </c>
      <c r="R27" s="20" t="s">
        <v>168</v>
      </c>
      <c r="S27" s="19">
        <f t="shared" ref="S27:S29" si="18">J27</f>
        <v>0</v>
      </c>
      <c r="T27" s="19">
        <v>0</v>
      </c>
      <c r="U27" s="19">
        <v>0</v>
      </c>
      <c r="V27" s="19">
        <f>K27</f>
        <v>2166828.1</v>
      </c>
      <c r="W27" s="90"/>
      <c r="X27" s="90"/>
      <c r="Y27" s="95"/>
      <c r="Z27" s="95"/>
      <c r="AA27" s="95"/>
      <c r="AB27" s="95"/>
      <c r="AC27" s="90"/>
      <c r="AD27" s="90"/>
      <c r="AE27" s="90"/>
      <c r="AF27" s="90"/>
    </row>
    <row r="28" spans="1:34" s="86" customFormat="1" ht="64.5" customHeight="1" x14ac:dyDescent="0.3">
      <c r="A28" s="14">
        <v>11</v>
      </c>
      <c r="B28" s="92"/>
      <c r="C28" s="121" t="s">
        <v>120</v>
      </c>
      <c r="D28" s="88" t="s">
        <v>65</v>
      </c>
      <c r="E28" s="122">
        <v>1000</v>
      </c>
      <c r="F28" s="122">
        <v>1000</v>
      </c>
      <c r="G28" s="98"/>
      <c r="H28" s="98"/>
      <c r="I28" s="17">
        <f t="shared" si="15"/>
        <v>15148.366732142855</v>
      </c>
      <c r="J28" s="77">
        <v>0</v>
      </c>
      <c r="K28" s="77">
        <v>15148.366732142855</v>
      </c>
      <c r="L28" s="17">
        <f t="shared" si="11"/>
        <v>15841.9</v>
      </c>
      <c r="M28" s="77">
        <v>0</v>
      </c>
      <c r="N28" s="77">
        <v>15841.9</v>
      </c>
      <c r="O28" s="74">
        <f t="shared" ref="O28:O29" si="19">L28-I28</f>
        <v>693.53326785714489</v>
      </c>
      <c r="P28" s="76">
        <f t="shared" si="16"/>
        <v>0</v>
      </c>
      <c r="Q28" s="77">
        <f t="shared" si="17"/>
        <v>693.53326785714489</v>
      </c>
      <c r="R28" s="20"/>
      <c r="S28" s="19">
        <f t="shared" si="18"/>
        <v>0</v>
      </c>
      <c r="T28" s="19">
        <v>0</v>
      </c>
      <c r="U28" s="19">
        <v>0</v>
      </c>
      <c r="V28" s="19">
        <f t="shared" ref="V28:V29" si="20">K28</f>
        <v>15148.366732142855</v>
      </c>
      <c r="W28" s="90"/>
      <c r="X28" s="90"/>
      <c r="Y28" s="95"/>
      <c r="Z28" s="95"/>
      <c r="AA28" s="95"/>
      <c r="AB28" s="95"/>
      <c r="AC28" s="90"/>
      <c r="AD28" s="90"/>
      <c r="AE28" s="90"/>
      <c r="AF28" s="90"/>
    </row>
    <row r="29" spans="1:34" s="86" customFormat="1" ht="113.25" customHeight="1" x14ac:dyDescent="0.3">
      <c r="A29" s="14">
        <v>12</v>
      </c>
      <c r="B29" s="92"/>
      <c r="C29" s="121" t="s">
        <v>144</v>
      </c>
      <c r="D29" s="88" t="s">
        <v>65</v>
      </c>
      <c r="E29" s="122">
        <v>5000</v>
      </c>
      <c r="F29" s="122">
        <v>5000</v>
      </c>
      <c r="G29" s="98"/>
      <c r="H29" s="98"/>
      <c r="I29" s="17">
        <f t="shared" si="15"/>
        <v>118135</v>
      </c>
      <c r="J29" s="77">
        <v>0</v>
      </c>
      <c r="K29" s="77">
        <v>118135</v>
      </c>
      <c r="L29" s="17">
        <f t="shared" si="11"/>
        <v>92754</v>
      </c>
      <c r="M29" s="77">
        <v>0</v>
      </c>
      <c r="N29" s="77">
        <v>92754</v>
      </c>
      <c r="O29" s="74">
        <f t="shared" si="19"/>
        <v>-25381</v>
      </c>
      <c r="P29" s="76">
        <f t="shared" si="16"/>
        <v>0</v>
      </c>
      <c r="Q29" s="77">
        <f t="shared" si="17"/>
        <v>-25381</v>
      </c>
      <c r="R29" s="20" t="s">
        <v>169</v>
      </c>
      <c r="S29" s="19">
        <f t="shared" si="18"/>
        <v>0</v>
      </c>
      <c r="T29" s="19">
        <v>0</v>
      </c>
      <c r="U29" s="19">
        <v>0</v>
      </c>
      <c r="V29" s="19">
        <f t="shared" si="20"/>
        <v>118135</v>
      </c>
      <c r="W29" s="90"/>
      <c r="X29" s="90"/>
      <c r="Y29" s="95"/>
      <c r="Z29" s="95"/>
      <c r="AA29" s="95"/>
      <c r="AB29" s="95"/>
      <c r="AC29" s="90"/>
      <c r="AD29" s="90"/>
      <c r="AE29" s="90"/>
      <c r="AF29" s="90"/>
    </row>
    <row r="30" spans="1:34" s="24" customFormat="1" ht="29.25" customHeight="1" x14ac:dyDescent="0.3">
      <c r="A30" s="21"/>
      <c r="B30" s="92"/>
      <c r="C30" s="22" t="s">
        <v>38</v>
      </c>
      <c r="D30" s="13"/>
      <c r="E30" s="23"/>
      <c r="F30" s="23"/>
      <c r="G30" s="98"/>
      <c r="H30" s="98"/>
      <c r="I30" s="13">
        <f>SUM(I31:I39)</f>
        <v>260634.84369642858</v>
      </c>
      <c r="J30" s="78">
        <f t="shared" ref="J30:Q30" si="21">SUM(J31:J39)</f>
        <v>260634.84369642858</v>
      </c>
      <c r="K30" s="78">
        <f t="shared" si="21"/>
        <v>0</v>
      </c>
      <c r="L30" s="13">
        <f t="shared" si="21"/>
        <v>260634.84369642858</v>
      </c>
      <c r="M30" s="78">
        <f t="shared" si="21"/>
        <v>260634.84369642858</v>
      </c>
      <c r="N30" s="78">
        <f t="shared" si="21"/>
        <v>0</v>
      </c>
      <c r="O30" s="13">
        <f t="shared" si="21"/>
        <v>0</v>
      </c>
      <c r="P30" s="78">
        <f t="shared" si="21"/>
        <v>0</v>
      </c>
      <c r="Q30" s="78">
        <f t="shared" si="21"/>
        <v>0</v>
      </c>
      <c r="R30" s="20"/>
      <c r="S30" s="13">
        <f>SUM(S31:S39)</f>
        <v>260634.84369642858</v>
      </c>
      <c r="T30" s="13">
        <f t="shared" ref="T30:V30" si="22">SUM(T31:T39)</f>
        <v>0</v>
      </c>
      <c r="U30" s="13">
        <f t="shared" si="22"/>
        <v>0</v>
      </c>
      <c r="V30" s="13">
        <f t="shared" si="22"/>
        <v>0</v>
      </c>
      <c r="W30" s="90"/>
      <c r="X30" s="90"/>
      <c r="Y30" s="95"/>
      <c r="Z30" s="95"/>
      <c r="AA30" s="95"/>
      <c r="AB30" s="95"/>
      <c r="AC30" s="90"/>
      <c r="AD30" s="90"/>
      <c r="AE30" s="90"/>
      <c r="AF30" s="90"/>
      <c r="AH30" s="25"/>
    </row>
    <row r="31" spans="1:34" s="24" customFormat="1" ht="48.75" customHeight="1" x14ac:dyDescent="0.3">
      <c r="A31" s="21" t="s">
        <v>82</v>
      </c>
      <c r="B31" s="92"/>
      <c r="C31" s="26" t="s">
        <v>93</v>
      </c>
      <c r="D31" s="88" t="s">
        <v>55</v>
      </c>
      <c r="E31" s="27">
        <v>20</v>
      </c>
      <c r="F31" s="27">
        <v>20</v>
      </c>
      <c r="G31" s="98"/>
      <c r="H31" s="98"/>
      <c r="I31" s="17">
        <f>J31+K31</f>
        <v>3528.2799999999997</v>
      </c>
      <c r="J31" s="20">
        <v>3528.2799999999997</v>
      </c>
      <c r="K31" s="20">
        <v>0</v>
      </c>
      <c r="L31" s="17">
        <f>M31+N31</f>
        <v>3528.2799999999997</v>
      </c>
      <c r="M31" s="20">
        <v>3528.2799999999997</v>
      </c>
      <c r="N31" s="20">
        <v>0</v>
      </c>
      <c r="O31" s="74">
        <f t="shared" ref="O31" si="23">L31-I31</f>
        <v>0</v>
      </c>
      <c r="P31" s="76">
        <f t="shared" ref="P31" si="24">M31-J31</f>
        <v>0</v>
      </c>
      <c r="Q31" s="77">
        <f t="shared" ref="Q31" si="25">N31-K31</f>
        <v>0</v>
      </c>
      <c r="R31" s="20"/>
      <c r="S31" s="17">
        <f>J31</f>
        <v>3528.2799999999997</v>
      </c>
      <c r="T31" s="17">
        <v>0</v>
      </c>
      <c r="U31" s="17">
        <v>0</v>
      </c>
      <c r="V31" s="17">
        <v>0</v>
      </c>
      <c r="W31" s="90"/>
      <c r="X31" s="90"/>
      <c r="Y31" s="95"/>
      <c r="Z31" s="95"/>
      <c r="AA31" s="95"/>
      <c r="AB31" s="95"/>
      <c r="AC31" s="90"/>
      <c r="AD31" s="90"/>
      <c r="AE31" s="90"/>
      <c r="AF31" s="90"/>
    </row>
    <row r="32" spans="1:34" s="31" customFormat="1" ht="74.25" customHeight="1" x14ac:dyDescent="0.3">
      <c r="A32" s="28" t="s">
        <v>83</v>
      </c>
      <c r="B32" s="92"/>
      <c r="C32" s="29" t="s">
        <v>94</v>
      </c>
      <c r="D32" s="88" t="s">
        <v>55</v>
      </c>
      <c r="E32" s="27">
        <v>5</v>
      </c>
      <c r="F32" s="27">
        <v>5</v>
      </c>
      <c r="G32" s="98"/>
      <c r="H32" s="98"/>
      <c r="I32" s="17">
        <f t="shared" ref="I32:I39" si="26">J32+K32</f>
        <v>6249.9999999999991</v>
      </c>
      <c r="J32" s="20">
        <v>6249.9999999999991</v>
      </c>
      <c r="K32" s="20">
        <v>0</v>
      </c>
      <c r="L32" s="17">
        <f t="shared" ref="L32:L39" si="27">M32+N32</f>
        <v>6249.9999999999991</v>
      </c>
      <c r="M32" s="20">
        <v>6249.9999999999991</v>
      </c>
      <c r="N32" s="20">
        <v>0</v>
      </c>
      <c r="O32" s="74">
        <f t="shared" ref="O32:O39" si="28">L32-I32</f>
        <v>0</v>
      </c>
      <c r="P32" s="76">
        <f t="shared" ref="P32:P39" si="29">M32-J32</f>
        <v>0</v>
      </c>
      <c r="Q32" s="77">
        <f t="shared" ref="Q32:Q39" si="30">N32-K32</f>
        <v>0</v>
      </c>
      <c r="R32" s="20"/>
      <c r="S32" s="17">
        <f t="shared" ref="S32:S39" si="31">J32</f>
        <v>6249.9999999999991</v>
      </c>
      <c r="T32" s="17">
        <v>0</v>
      </c>
      <c r="U32" s="17">
        <v>0</v>
      </c>
      <c r="V32" s="17">
        <v>0</v>
      </c>
      <c r="W32" s="90"/>
      <c r="X32" s="90"/>
      <c r="Y32" s="95"/>
      <c r="Z32" s="95"/>
      <c r="AA32" s="95"/>
      <c r="AB32" s="95"/>
      <c r="AC32" s="90"/>
      <c r="AD32" s="90"/>
      <c r="AE32" s="90"/>
      <c r="AF32" s="90"/>
    </row>
    <row r="33" spans="1:32" s="24" customFormat="1" ht="87" customHeight="1" x14ac:dyDescent="0.3">
      <c r="A33" s="21" t="s">
        <v>84</v>
      </c>
      <c r="B33" s="92"/>
      <c r="C33" s="26" t="s">
        <v>95</v>
      </c>
      <c r="D33" s="88" t="s">
        <v>55</v>
      </c>
      <c r="E33" s="27">
        <v>36</v>
      </c>
      <c r="F33" s="27">
        <v>36</v>
      </c>
      <c r="G33" s="98"/>
      <c r="H33" s="98"/>
      <c r="I33" s="17">
        <f>J33+K33</f>
        <v>18539.999999999996</v>
      </c>
      <c r="J33" s="20">
        <v>18539.999999999996</v>
      </c>
      <c r="K33" s="20">
        <v>0</v>
      </c>
      <c r="L33" s="17">
        <f t="shared" si="27"/>
        <v>18539.999999999996</v>
      </c>
      <c r="M33" s="20">
        <v>18539.999999999996</v>
      </c>
      <c r="N33" s="20">
        <v>0</v>
      </c>
      <c r="O33" s="74">
        <f t="shared" si="28"/>
        <v>0</v>
      </c>
      <c r="P33" s="76">
        <f t="shared" si="29"/>
        <v>0</v>
      </c>
      <c r="Q33" s="77">
        <f t="shared" si="30"/>
        <v>0</v>
      </c>
      <c r="R33" s="20"/>
      <c r="S33" s="17">
        <f t="shared" si="31"/>
        <v>18539.999999999996</v>
      </c>
      <c r="T33" s="17">
        <v>0</v>
      </c>
      <c r="U33" s="17">
        <v>0</v>
      </c>
      <c r="V33" s="17">
        <v>0</v>
      </c>
      <c r="W33" s="90"/>
      <c r="X33" s="90"/>
      <c r="Y33" s="95"/>
      <c r="Z33" s="95"/>
      <c r="AA33" s="95"/>
      <c r="AB33" s="95"/>
      <c r="AC33" s="90"/>
      <c r="AD33" s="90"/>
      <c r="AE33" s="90"/>
      <c r="AF33" s="90"/>
    </row>
    <row r="34" spans="1:32" s="31" customFormat="1" ht="125.25" customHeight="1" x14ac:dyDescent="0.3">
      <c r="A34" s="28" t="s">
        <v>85</v>
      </c>
      <c r="B34" s="92"/>
      <c r="C34" s="29" t="s">
        <v>96</v>
      </c>
      <c r="D34" s="88" t="s">
        <v>55</v>
      </c>
      <c r="E34" s="27">
        <v>1</v>
      </c>
      <c r="F34" s="27">
        <v>1</v>
      </c>
      <c r="G34" s="98"/>
      <c r="H34" s="98"/>
      <c r="I34" s="17">
        <f t="shared" si="26"/>
        <v>213285.71400000001</v>
      </c>
      <c r="J34" s="20">
        <v>213285.71400000001</v>
      </c>
      <c r="K34" s="20">
        <v>0</v>
      </c>
      <c r="L34" s="17">
        <f t="shared" si="27"/>
        <v>213285.71400000001</v>
      </c>
      <c r="M34" s="20">
        <v>213285.71400000001</v>
      </c>
      <c r="N34" s="20">
        <v>0</v>
      </c>
      <c r="O34" s="74">
        <f t="shared" si="28"/>
        <v>0</v>
      </c>
      <c r="P34" s="76">
        <f t="shared" si="29"/>
        <v>0</v>
      </c>
      <c r="Q34" s="77">
        <f t="shared" si="30"/>
        <v>0</v>
      </c>
      <c r="R34" s="20" t="s">
        <v>167</v>
      </c>
      <c r="S34" s="17">
        <f t="shared" si="31"/>
        <v>213285.71400000001</v>
      </c>
      <c r="T34" s="17">
        <v>0</v>
      </c>
      <c r="U34" s="17">
        <v>0</v>
      </c>
      <c r="V34" s="17">
        <v>0</v>
      </c>
      <c r="W34" s="90"/>
      <c r="X34" s="90"/>
      <c r="Y34" s="95"/>
      <c r="Z34" s="95"/>
      <c r="AA34" s="95"/>
      <c r="AB34" s="95"/>
      <c r="AC34" s="90"/>
      <c r="AD34" s="90"/>
      <c r="AE34" s="90"/>
      <c r="AF34" s="90"/>
    </row>
    <row r="35" spans="1:32" s="24" customFormat="1" ht="35.25" customHeight="1" x14ac:dyDescent="0.3">
      <c r="A35" s="21" t="s">
        <v>86</v>
      </c>
      <c r="B35" s="92"/>
      <c r="C35" s="26" t="s">
        <v>97</v>
      </c>
      <c r="D35" s="88" t="s">
        <v>55</v>
      </c>
      <c r="E35" s="27">
        <v>2</v>
      </c>
      <c r="F35" s="27">
        <v>2</v>
      </c>
      <c r="G35" s="98"/>
      <c r="H35" s="98"/>
      <c r="I35" s="17">
        <f t="shared" si="26"/>
        <v>9643.3641964285707</v>
      </c>
      <c r="J35" s="20">
        <v>9643.3641964285707</v>
      </c>
      <c r="K35" s="20">
        <v>0</v>
      </c>
      <c r="L35" s="17">
        <f t="shared" si="27"/>
        <v>9643.3641964285707</v>
      </c>
      <c r="M35" s="20">
        <v>9643.3641964285707</v>
      </c>
      <c r="N35" s="20">
        <v>0</v>
      </c>
      <c r="O35" s="74">
        <f t="shared" si="28"/>
        <v>0</v>
      </c>
      <c r="P35" s="76">
        <f t="shared" si="29"/>
        <v>0</v>
      </c>
      <c r="Q35" s="77">
        <f t="shared" si="30"/>
        <v>0</v>
      </c>
      <c r="R35" s="20"/>
      <c r="S35" s="17">
        <f t="shared" si="31"/>
        <v>9643.3641964285707</v>
      </c>
      <c r="T35" s="17">
        <v>0</v>
      </c>
      <c r="U35" s="17">
        <v>0</v>
      </c>
      <c r="V35" s="17">
        <v>0</v>
      </c>
      <c r="W35" s="90"/>
      <c r="X35" s="90"/>
      <c r="Y35" s="95"/>
      <c r="Z35" s="95"/>
      <c r="AA35" s="95"/>
      <c r="AB35" s="95"/>
      <c r="AC35" s="90"/>
      <c r="AD35" s="90"/>
      <c r="AE35" s="90"/>
      <c r="AF35" s="90"/>
    </row>
    <row r="36" spans="1:32" s="31" customFormat="1" ht="63.75" customHeight="1" x14ac:dyDescent="0.3">
      <c r="A36" s="28" t="s">
        <v>87</v>
      </c>
      <c r="B36" s="92"/>
      <c r="C36" s="29" t="s">
        <v>98</v>
      </c>
      <c r="D36" s="88" t="s">
        <v>55</v>
      </c>
      <c r="E36" s="27">
        <v>1</v>
      </c>
      <c r="F36" s="27">
        <v>1</v>
      </c>
      <c r="G36" s="98"/>
      <c r="H36" s="98"/>
      <c r="I36" s="17">
        <f t="shared" si="26"/>
        <v>2250</v>
      </c>
      <c r="J36" s="20">
        <v>2250</v>
      </c>
      <c r="K36" s="20">
        <v>0</v>
      </c>
      <c r="L36" s="17">
        <f t="shared" si="27"/>
        <v>2250</v>
      </c>
      <c r="M36" s="20">
        <v>2250</v>
      </c>
      <c r="N36" s="20">
        <v>0</v>
      </c>
      <c r="O36" s="74">
        <f t="shared" si="28"/>
        <v>0</v>
      </c>
      <c r="P36" s="76">
        <f t="shared" si="29"/>
        <v>0</v>
      </c>
      <c r="Q36" s="77">
        <f t="shared" si="30"/>
        <v>0</v>
      </c>
      <c r="R36" s="20"/>
      <c r="S36" s="17">
        <f t="shared" si="31"/>
        <v>2250</v>
      </c>
      <c r="T36" s="17">
        <v>0</v>
      </c>
      <c r="U36" s="17">
        <v>0</v>
      </c>
      <c r="V36" s="17">
        <v>0</v>
      </c>
      <c r="W36" s="90"/>
      <c r="X36" s="90"/>
      <c r="Y36" s="95"/>
      <c r="Z36" s="95"/>
      <c r="AA36" s="95"/>
      <c r="AB36" s="95"/>
      <c r="AC36" s="90"/>
      <c r="AD36" s="90"/>
      <c r="AE36" s="90"/>
      <c r="AF36" s="90"/>
    </row>
    <row r="37" spans="1:32" ht="49.5" customHeight="1" x14ac:dyDescent="0.3">
      <c r="A37" s="21" t="s">
        <v>67</v>
      </c>
      <c r="B37" s="92"/>
      <c r="C37" s="15" t="s">
        <v>99</v>
      </c>
      <c r="D37" s="88" t="s">
        <v>54</v>
      </c>
      <c r="E37" s="75">
        <v>7.4999999999999997E-2</v>
      </c>
      <c r="F37" s="75">
        <v>7.4999999999999997E-2</v>
      </c>
      <c r="G37" s="98"/>
      <c r="H37" s="98"/>
      <c r="I37" s="17">
        <f t="shared" si="26"/>
        <v>2724.3455000000004</v>
      </c>
      <c r="J37" s="20">
        <v>2724.3455000000004</v>
      </c>
      <c r="K37" s="20">
        <v>0</v>
      </c>
      <c r="L37" s="17">
        <f t="shared" si="27"/>
        <v>2724.3455000000004</v>
      </c>
      <c r="M37" s="20">
        <v>2724.3455000000004</v>
      </c>
      <c r="N37" s="20">
        <v>0</v>
      </c>
      <c r="O37" s="74">
        <f t="shared" si="28"/>
        <v>0</v>
      </c>
      <c r="P37" s="76">
        <f t="shared" si="29"/>
        <v>0</v>
      </c>
      <c r="Q37" s="77">
        <f t="shared" si="30"/>
        <v>0</v>
      </c>
      <c r="R37" s="20"/>
      <c r="S37" s="17">
        <f t="shared" si="31"/>
        <v>2724.3455000000004</v>
      </c>
      <c r="T37" s="17">
        <v>0</v>
      </c>
      <c r="U37" s="17">
        <v>0</v>
      </c>
      <c r="V37" s="17">
        <v>0</v>
      </c>
      <c r="W37" s="90"/>
      <c r="X37" s="90"/>
      <c r="Y37" s="95"/>
      <c r="Z37" s="95"/>
      <c r="AA37" s="95"/>
      <c r="AB37" s="95"/>
      <c r="AC37" s="90"/>
      <c r="AD37" s="90"/>
      <c r="AE37" s="90"/>
      <c r="AF37" s="90"/>
    </row>
    <row r="38" spans="1:32" ht="49.5" customHeight="1" x14ac:dyDescent="0.3">
      <c r="A38" s="28" t="s">
        <v>68</v>
      </c>
      <c r="B38" s="92"/>
      <c r="C38" s="15" t="s">
        <v>100</v>
      </c>
      <c r="D38" s="88" t="s">
        <v>54</v>
      </c>
      <c r="E38" s="75">
        <v>7.4999999999999997E-2</v>
      </c>
      <c r="F38" s="75">
        <v>7.4999999999999997E-2</v>
      </c>
      <c r="G38" s="98"/>
      <c r="H38" s="98"/>
      <c r="I38" s="17">
        <f t="shared" si="26"/>
        <v>2676.48</v>
      </c>
      <c r="J38" s="20">
        <v>2676.48</v>
      </c>
      <c r="K38" s="20">
        <v>0</v>
      </c>
      <c r="L38" s="17">
        <f t="shared" si="27"/>
        <v>2676.48</v>
      </c>
      <c r="M38" s="20">
        <v>2676.48</v>
      </c>
      <c r="N38" s="20">
        <v>0</v>
      </c>
      <c r="O38" s="74">
        <f t="shared" si="28"/>
        <v>0</v>
      </c>
      <c r="P38" s="76">
        <f t="shared" si="29"/>
        <v>0</v>
      </c>
      <c r="Q38" s="77">
        <f t="shared" si="30"/>
        <v>0</v>
      </c>
      <c r="R38" s="20"/>
      <c r="S38" s="17">
        <f t="shared" si="31"/>
        <v>2676.48</v>
      </c>
      <c r="T38" s="17">
        <v>0</v>
      </c>
      <c r="U38" s="17">
        <v>0</v>
      </c>
      <c r="V38" s="17">
        <v>0</v>
      </c>
      <c r="W38" s="90"/>
      <c r="X38" s="90"/>
      <c r="Y38" s="95"/>
      <c r="Z38" s="95"/>
      <c r="AA38" s="95"/>
      <c r="AB38" s="95"/>
      <c r="AC38" s="90"/>
      <c r="AD38" s="90"/>
      <c r="AE38" s="90"/>
      <c r="AF38" s="90"/>
    </row>
    <row r="39" spans="1:32" s="24" customFormat="1" ht="49.5" customHeight="1" x14ac:dyDescent="0.3">
      <c r="A39" s="21" t="s">
        <v>69</v>
      </c>
      <c r="B39" s="92"/>
      <c r="C39" s="26" t="s">
        <v>101</v>
      </c>
      <c r="D39" s="88" t="s">
        <v>54</v>
      </c>
      <c r="E39" s="75">
        <v>7.4999999999999997E-2</v>
      </c>
      <c r="F39" s="75">
        <v>7.4999999999999997E-2</v>
      </c>
      <c r="G39" s="98"/>
      <c r="H39" s="98"/>
      <c r="I39" s="17">
        <f t="shared" si="26"/>
        <v>1736.66</v>
      </c>
      <c r="J39" s="20">
        <v>1736.66</v>
      </c>
      <c r="K39" s="20">
        <v>0</v>
      </c>
      <c r="L39" s="17">
        <f t="shared" si="27"/>
        <v>1736.66</v>
      </c>
      <c r="M39" s="20">
        <v>1736.66</v>
      </c>
      <c r="N39" s="20">
        <v>0</v>
      </c>
      <c r="O39" s="74">
        <f t="shared" si="28"/>
        <v>0</v>
      </c>
      <c r="P39" s="76">
        <f t="shared" si="29"/>
        <v>0</v>
      </c>
      <c r="Q39" s="77">
        <f t="shared" si="30"/>
        <v>0</v>
      </c>
      <c r="R39" s="20"/>
      <c r="S39" s="17">
        <f t="shared" si="31"/>
        <v>1736.66</v>
      </c>
      <c r="T39" s="17">
        <v>0</v>
      </c>
      <c r="U39" s="17">
        <v>0</v>
      </c>
      <c r="V39" s="17">
        <v>0</v>
      </c>
      <c r="W39" s="90"/>
      <c r="X39" s="90"/>
      <c r="Y39" s="95"/>
      <c r="Z39" s="95"/>
      <c r="AA39" s="95"/>
      <c r="AB39" s="95"/>
      <c r="AC39" s="90"/>
      <c r="AD39" s="90"/>
      <c r="AE39" s="90"/>
      <c r="AF39" s="90"/>
    </row>
    <row r="40" spans="1:32" s="24" customFormat="1" ht="29.25" customHeight="1" x14ac:dyDescent="0.3">
      <c r="A40" s="21"/>
      <c r="B40" s="92"/>
      <c r="C40" s="22" t="s">
        <v>37</v>
      </c>
      <c r="D40" s="10"/>
      <c r="E40" s="23"/>
      <c r="F40" s="23"/>
      <c r="G40" s="98"/>
      <c r="H40" s="98"/>
      <c r="I40" s="13">
        <f>SUM(I41:I43)</f>
        <v>35536.822999999997</v>
      </c>
      <c r="J40" s="78">
        <f t="shared" ref="J40:Q40" si="32">SUM(J41:J43)</f>
        <v>35536.822999999997</v>
      </c>
      <c r="K40" s="78">
        <f t="shared" si="32"/>
        <v>0</v>
      </c>
      <c r="L40" s="13">
        <f t="shared" si="32"/>
        <v>44915.392999999996</v>
      </c>
      <c r="M40" s="78">
        <f t="shared" si="32"/>
        <v>44915.392999999996</v>
      </c>
      <c r="N40" s="78">
        <f t="shared" si="32"/>
        <v>0</v>
      </c>
      <c r="O40" s="13">
        <f t="shared" si="32"/>
        <v>9378.57</v>
      </c>
      <c r="P40" s="78">
        <f t="shared" si="32"/>
        <v>9378.57</v>
      </c>
      <c r="Q40" s="78">
        <f t="shared" si="32"/>
        <v>0</v>
      </c>
      <c r="R40" s="20"/>
      <c r="S40" s="13">
        <f>SUM(S41:S43)</f>
        <v>35536.822999999997</v>
      </c>
      <c r="T40" s="13">
        <f t="shared" ref="T40:V40" si="33">SUM(T41:T43)</f>
        <v>0</v>
      </c>
      <c r="U40" s="13">
        <f t="shared" si="33"/>
        <v>0</v>
      </c>
      <c r="V40" s="13">
        <f t="shared" si="33"/>
        <v>0</v>
      </c>
      <c r="W40" s="90"/>
      <c r="X40" s="90"/>
      <c r="Y40" s="95"/>
      <c r="Z40" s="95"/>
      <c r="AA40" s="95"/>
      <c r="AB40" s="95"/>
      <c r="AC40" s="90"/>
      <c r="AD40" s="90"/>
      <c r="AE40" s="90"/>
      <c r="AF40" s="90"/>
    </row>
    <row r="41" spans="1:32" s="24" customFormat="1" ht="48" customHeight="1" x14ac:dyDescent="0.3">
      <c r="A41" s="21" t="s">
        <v>70</v>
      </c>
      <c r="B41" s="92"/>
      <c r="C41" s="26" t="s">
        <v>102</v>
      </c>
      <c r="D41" s="88" t="s">
        <v>55</v>
      </c>
      <c r="E41" s="27">
        <v>1</v>
      </c>
      <c r="F41" s="27">
        <v>1</v>
      </c>
      <c r="G41" s="98"/>
      <c r="H41" s="98"/>
      <c r="I41" s="19">
        <f>J41+K41</f>
        <v>8821.43</v>
      </c>
      <c r="J41" s="20">
        <v>8821.43</v>
      </c>
      <c r="K41" s="20">
        <v>0</v>
      </c>
      <c r="L41" s="19">
        <f>M41+N41</f>
        <v>18200</v>
      </c>
      <c r="M41" s="20">
        <v>18200</v>
      </c>
      <c r="N41" s="20">
        <v>0</v>
      </c>
      <c r="O41" s="74">
        <f t="shared" ref="O41" si="34">L41-I41</f>
        <v>9378.57</v>
      </c>
      <c r="P41" s="76">
        <f t="shared" ref="P41" si="35">M41-J41</f>
        <v>9378.57</v>
      </c>
      <c r="Q41" s="77">
        <f t="shared" ref="Q41" si="36">N41-K41</f>
        <v>0</v>
      </c>
      <c r="R41" s="20"/>
      <c r="S41" s="17">
        <f>J41</f>
        <v>8821.43</v>
      </c>
      <c r="T41" s="17">
        <v>0</v>
      </c>
      <c r="U41" s="17">
        <v>0</v>
      </c>
      <c r="V41" s="17">
        <v>0</v>
      </c>
      <c r="W41" s="90"/>
      <c r="X41" s="90"/>
      <c r="Y41" s="95"/>
      <c r="Z41" s="95"/>
      <c r="AA41" s="95"/>
      <c r="AB41" s="95"/>
      <c r="AC41" s="90"/>
      <c r="AD41" s="90"/>
      <c r="AE41" s="90"/>
      <c r="AF41" s="90"/>
    </row>
    <row r="42" spans="1:32" s="24" customFormat="1" ht="48" customHeight="1" x14ac:dyDescent="0.3">
      <c r="A42" s="21" t="s">
        <v>71</v>
      </c>
      <c r="B42" s="92"/>
      <c r="C42" s="26" t="s">
        <v>103</v>
      </c>
      <c r="D42" s="88" t="s">
        <v>55</v>
      </c>
      <c r="E42" s="27">
        <v>1</v>
      </c>
      <c r="F42" s="27">
        <v>1</v>
      </c>
      <c r="G42" s="98"/>
      <c r="H42" s="98"/>
      <c r="I42" s="19">
        <f t="shared" ref="I42:I43" si="37">J42+K42</f>
        <v>12877</v>
      </c>
      <c r="J42" s="20">
        <v>12877</v>
      </c>
      <c r="K42" s="20">
        <v>0</v>
      </c>
      <c r="L42" s="19">
        <f t="shared" ref="L42:L43" si="38">M42+N42</f>
        <v>12877</v>
      </c>
      <c r="M42" s="20">
        <v>12877</v>
      </c>
      <c r="N42" s="20">
        <v>0</v>
      </c>
      <c r="O42" s="74">
        <f t="shared" ref="O42:O43" si="39">L42-I42</f>
        <v>0</v>
      </c>
      <c r="P42" s="76">
        <f t="shared" ref="P42:P43" si="40">M42-J42</f>
        <v>0</v>
      </c>
      <c r="Q42" s="77">
        <f t="shared" ref="Q42:Q43" si="41">N42-K42</f>
        <v>0</v>
      </c>
      <c r="R42" s="20"/>
      <c r="S42" s="17">
        <f t="shared" ref="S42:S43" si="42">J42</f>
        <v>12877</v>
      </c>
      <c r="T42" s="17">
        <v>0</v>
      </c>
      <c r="U42" s="17">
        <v>0</v>
      </c>
      <c r="V42" s="17">
        <v>0</v>
      </c>
      <c r="W42" s="90"/>
      <c r="X42" s="90"/>
      <c r="Y42" s="95"/>
      <c r="Z42" s="95"/>
      <c r="AA42" s="95"/>
      <c r="AB42" s="95"/>
      <c r="AC42" s="90"/>
      <c r="AD42" s="90"/>
      <c r="AE42" s="90"/>
      <c r="AF42" s="90"/>
    </row>
    <row r="43" spans="1:32" s="24" customFormat="1" ht="29.25" customHeight="1" x14ac:dyDescent="0.3">
      <c r="A43" s="21" t="s">
        <v>72</v>
      </c>
      <c r="B43" s="92"/>
      <c r="C43" s="26" t="s">
        <v>104</v>
      </c>
      <c r="D43" s="88" t="s">
        <v>66</v>
      </c>
      <c r="E43" s="27">
        <v>1</v>
      </c>
      <c r="F43" s="27">
        <v>1</v>
      </c>
      <c r="G43" s="98"/>
      <c r="H43" s="98"/>
      <c r="I43" s="19">
        <f t="shared" si="37"/>
        <v>13838.392999999998</v>
      </c>
      <c r="J43" s="20">
        <v>13838.392999999998</v>
      </c>
      <c r="K43" s="20">
        <v>0</v>
      </c>
      <c r="L43" s="19">
        <f t="shared" si="38"/>
        <v>13838.392999999998</v>
      </c>
      <c r="M43" s="20">
        <v>13838.392999999998</v>
      </c>
      <c r="N43" s="20">
        <v>0</v>
      </c>
      <c r="O43" s="74">
        <f t="shared" si="39"/>
        <v>0</v>
      </c>
      <c r="P43" s="76">
        <f t="shared" si="40"/>
        <v>0</v>
      </c>
      <c r="Q43" s="77">
        <f t="shared" si="41"/>
        <v>0</v>
      </c>
      <c r="R43" s="20"/>
      <c r="S43" s="17">
        <f t="shared" si="42"/>
        <v>13838.392999999998</v>
      </c>
      <c r="T43" s="17">
        <v>0</v>
      </c>
      <c r="U43" s="17">
        <v>0</v>
      </c>
      <c r="V43" s="17">
        <v>0</v>
      </c>
      <c r="W43" s="90"/>
      <c r="X43" s="90"/>
      <c r="Y43" s="95"/>
      <c r="Z43" s="95"/>
      <c r="AA43" s="95"/>
      <c r="AB43" s="95"/>
      <c r="AC43" s="90"/>
      <c r="AD43" s="90"/>
      <c r="AE43" s="90"/>
      <c r="AF43" s="90"/>
    </row>
    <row r="44" spans="1:32" s="24" customFormat="1" ht="29.25" customHeight="1" x14ac:dyDescent="0.3">
      <c r="A44" s="21"/>
      <c r="B44" s="92"/>
      <c r="C44" s="22" t="s">
        <v>63</v>
      </c>
      <c r="D44" s="10"/>
      <c r="E44" s="23"/>
      <c r="F44" s="23"/>
      <c r="G44" s="98"/>
      <c r="H44" s="98"/>
      <c r="I44" s="13">
        <f>SUM(I45:I48)</f>
        <v>1024</v>
      </c>
      <c r="J44" s="78">
        <f t="shared" ref="J44:Q44" si="43">SUM(J45:J48)</f>
        <v>1024</v>
      </c>
      <c r="K44" s="78">
        <f t="shared" si="43"/>
        <v>0</v>
      </c>
      <c r="L44" s="13">
        <f t="shared" si="43"/>
        <v>1024</v>
      </c>
      <c r="M44" s="78">
        <f t="shared" si="43"/>
        <v>1024</v>
      </c>
      <c r="N44" s="78">
        <f t="shared" si="43"/>
        <v>0</v>
      </c>
      <c r="O44" s="13">
        <f t="shared" si="43"/>
        <v>0</v>
      </c>
      <c r="P44" s="78">
        <f t="shared" si="43"/>
        <v>0</v>
      </c>
      <c r="Q44" s="78">
        <f t="shared" si="43"/>
        <v>0</v>
      </c>
      <c r="R44" s="20"/>
      <c r="S44" s="13">
        <f>SUM(S45:S48)</f>
        <v>1024</v>
      </c>
      <c r="T44" s="13">
        <f t="shared" ref="T44:V44" si="44">SUM(T45:T48)</f>
        <v>0</v>
      </c>
      <c r="U44" s="13">
        <f t="shared" si="44"/>
        <v>0</v>
      </c>
      <c r="V44" s="13">
        <f t="shared" si="44"/>
        <v>0</v>
      </c>
      <c r="W44" s="90"/>
      <c r="X44" s="90"/>
      <c r="Y44" s="95"/>
      <c r="Z44" s="95"/>
      <c r="AA44" s="95"/>
      <c r="AB44" s="95"/>
      <c r="AC44" s="90"/>
      <c r="AD44" s="90"/>
      <c r="AE44" s="90"/>
      <c r="AF44" s="90"/>
    </row>
    <row r="45" spans="1:32" s="24" customFormat="1" ht="64.5" customHeight="1" x14ac:dyDescent="0.3">
      <c r="A45" s="21" t="s">
        <v>73</v>
      </c>
      <c r="B45" s="92"/>
      <c r="C45" s="26" t="s">
        <v>105</v>
      </c>
      <c r="D45" s="88" t="s">
        <v>54</v>
      </c>
      <c r="E45" s="79">
        <v>0.95</v>
      </c>
      <c r="F45" s="79">
        <v>0.95</v>
      </c>
      <c r="G45" s="98"/>
      <c r="H45" s="98"/>
      <c r="I45" s="19">
        <f>J45+K45</f>
        <v>344</v>
      </c>
      <c r="J45" s="20">
        <v>344</v>
      </c>
      <c r="K45" s="20">
        <v>0</v>
      </c>
      <c r="L45" s="19">
        <f>M45+N45</f>
        <v>344</v>
      </c>
      <c r="M45" s="20">
        <v>344</v>
      </c>
      <c r="N45" s="20">
        <v>0</v>
      </c>
      <c r="O45" s="74">
        <f t="shared" ref="O45" si="45">L45-I45</f>
        <v>0</v>
      </c>
      <c r="P45" s="76">
        <f t="shared" ref="P45" si="46">M45-J45</f>
        <v>0</v>
      </c>
      <c r="Q45" s="77">
        <f t="shared" ref="Q45" si="47">N45-K45</f>
        <v>0</v>
      </c>
      <c r="R45" s="20"/>
      <c r="S45" s="17">
        <f>J45</f>
        <v>344</v>
      </c>
      <c r="T45" s="17">
        <v>0</v>
      </c>
      <c r="U45" s="17">
        <v>0</v>
      </c>
      <c r="V45" s="17">
        <v>0</v>
      </c>
      <c r="W45" s="90"/>
      <c r="X45" s="90"/>
      <c r="Y45" s="95"/>
      <c r="Z45" s="95"/>
      <c r="AA45" s="95"/>
      <c r="AB45" s="95"/>
      <c r="AC45" s="90"/>
      <c r="AD45" s="90"/>
      <c r="AE45" s="90"/>
      <c r="AF45" s="90"/>
    </row>
    <row r="46" spans="1:32" s="24" customFormat="1" ht="90" customHeight="1" x14ac:dyDescent="0.3">
      <c r="A46" s="21" t="s">
        <v>74</v>
      </c>
      <c r="B46" s="92"/>
      <c r="C46" s="26" t="s">
        <v>106</v>
      </c>
      <c r="D46" s="88" t="s">
        <v>64</v>
      </c>
      <c r="E46" s="79">
        <v>86.4</v>
      </c>
      <c r="F46" s="79">
        <v>86.4</v>
      </c>
      <c r="G46" s="98"/>
      <c r="H46" s="98"/>
      <c r="I46" s="19">
        <f t="shared" ref="I46:I48" si="48">J46+K46</f>
        <v>290</v>
      </c>
      <c r="J46" s="20">
        <v>290</v>
      </c>
      <c r="K46" s="20">
        <v>0</v>
      </c>
      <c r="L46" s="19">
        <f t="shared" ref="L46:L48" si="49">M46+N46</f>
        <v>290</v>
      </c>
      <c r="M46" s="20">
        <v>290</v>
      </c>
      <c r="N46" s="20">
        <v>0</v>
      </c>
      <c r="O46" s="74">
        <f t="shared" ref="O46:O48" si="50">L46-I46</f>
        <v>0</v>
      </c>
      <c r="P46" s="76">
        <f t="shared" ref="P46:P48" si="51">M46-J46</f>
        <v>0</v>
      </c>
      <c r="Q46" s="77">
        <f t="shared" ref="Q46:Q48" si="52">N46-K46</f>
        <v>0</v>
      </c>
      <c r="R46" s="20"/>
      <c r="S46" s="17">
        <f t="shared" ref="S46:S48" si="53">J46</f>
        <v>290</v>
      </c>
      <c r="T46" s="17">
        <v>0</v>
      </c>
      <c r="U46" s="17">
        <v>0</v>
      </c>
      <c r="V46" s="17">
        <v>0</v>
      </c>
      <c r="W46" s="90"/>
      <c r="X46" s="90"/>
      <c r="Y46" s="95"/>
      <c r="Z46" s="95"/>
      <c r="AA46" s="95"/>
      <c r="AB46" s="95"/>
      <c r="AC46" s="90"/>
      <c r="AD46" s="90"/>
      <c r="AE46" s="90"/>
      <c r="AF46" s="90"/>
    </row>
    <row r="47" spans="1:32" s="24" customFormat="1" ht="42.75" customHeight="1" x14ac:dyDescent="0.3">
      <c r="A47" s="21" t="s">
        <v>75</v>
      </c>
      <c r="B47" s="92"/>
      <c r="C47" s="26" t="s">
        <v>107</v>
      </c>
      <c r="D47" s="88" t="s">
        <v>64</v>
      </c>
      <c r="E47" s="79">
        <v>16</v>
      </c>
      <c r="F47" s="79">
        <v>16</v>
      </c>
      <c r="G47" s="98"/>
      <c r="H47" s="98"/>
      <c r="I47" s="19">
        <f t="shared" si="48"/>
        <v>225</v>
      </c>
      <c r="J47" s="20">
        <v>225</v>
      </c>
      <c r="K47" s="20">
        <v>0</v>
      </c>
      <c r="L47" s="19">
        <f t="shared" si="49"/>
        <v>225</v>
      </c>
      <c r="M47" s="20">
        <v>225</v>
      </c>
      <c r="N47" s="20">
        <v>0</v>
      </c>
      <c r="O47" s="74">
        <f t="shared" si="50"/>
        <v>0</v>
      </c>
      <c r="P47" s="76">
        <f t="shared" si="51"/>
        <v>0</v>
      </c>
      <c r="Q47" s="77">
        <f t="shared" si="52"/>
        <v>0</v>
      </c>
      <c r="R47" s="20"/>
      <c r="S47" s="17">
        <f t="shared" si="53"/>
        <v>225</v>
      </c>
      <c r="T47" s="17">
        <v>0</v>
      </c>
      <c r="U47" s="17">
        <v>0</v>
      </c>
      <c r="V47" s="17">
        <v>0</v>
      </c>
      <c r="W47" s="90"/>
      <c r="X47" s="90"/>
      <c r="Y47" s="95"/>
      <c r="Z47" s="95"/>
      <c r="AA47" s="95"/>
      <c r="AB47" s="95"/>
      <c r="AC47" s="90"/>
      <c r="AD47" s="90"/>
      <c r="AE47" s="90"/>
      <c r="AF47" s="90"/>
    </row>
    <row r="48" spans="1:32" s="24" customFormat="1" ht="72.75" customHeight="1" x14ac:dyDescent="0.3">
      <c r="A48" s="21" t="s">
        <v>76</v>
      </c>
      <c r="B48" s="92"/>
      <c r="C48" s="26" t="s">
        <v>108</v>
      </c>
      <c r="D48" s="88" t="s">
        <v>64</v>
      </c>
      <c r="E48" s="79">
        <v>855.06</v>
      </c>
      <c r="F48" s="79">
        <v>855.06</v>
      </c>
      <c r="G48" s="98"/>
      <c r="H48" s="98"/>
      <c r="I48" s="19">
        <f t="shared" si="48"/>
        <v>165</v>
      </c>
      <c r="J48" s="20">
        <v>165</v>
      </c>
      <c r="K48" s="20">
        <v>0</v>
      </c>
      <c r="L48" s="19">
        <f t="shared" si="49"/>
        <v>165</v>
      </c>
      <c r="M48" s="20">
        <v>165</v>
      </c>
      <c r="N48" s="20">
        <v>0</v>
      </c>
      <c r="O48" s="74">
        <f t="shared" si="50"/>
        <v>0</v>
      </c>
      <c r="P48" s="76">
        <f t="shared" si="51"/>
        <v>0</v>
      </c>
      <c r="Q48" s="77">
        <f t="shared" si="52"/>
        <v>0</v>
      </c>
      <c r="R48" s="20"/>
      <c r="S48" s="17">
        <f t="shared" si="53"/>
        <v>165</v>
      </c>
      <c r="T48" s="17">
        <v>0</v>
      </c>
      <c r="U48" s="17">
        <v>0</v>
      </c>
      <c r="V48" s="17">
        <v>0</v>
      </c>
      <c r="W48" s="90"/>
      <c r="X48" s="90"/>
      <c r="Y48" s="95"/>
      <c r="Z48" s="95"/>
      <c r="AA48" s="95"/>
      <c r="AB48" s="95"/>
      <c r="AC48" s="90"/>
      <c r="AD48" s="90"/>
      <c r="AE48" s="90"/>
      <c r="AF48" s="90"/>
    </row>
    <row r="49" spans="1:32" ht="63" customHeight="1" x14ac:dyDescent="0.3">
      <c r="A49" s="30"/>
      <c r="B49" s="92"/>
      <c r="C49" s="32" t="s">
        <v>39</v>
      </c>
      <c r="D49" s="33" t="s">
        <v>30</v>
      </c>
      <c r="E49" s="33" t="s">
        <v>30</v>
      </c>
      <c r="F49" s="33" t="s">
        <v>30</v>
      </c>
      <c r="G49" s="99"/>
      <c r="H49" s="99"/>
      <c r="I49" s="12">
        <f t="shared" ref="I49:Q49" si="54">I16+I30+I40+I24+I44</f>
        <v>2913728.1748482143</v>
      </c>
      <c r="J49" s="18">
        <f t="shared" si="54"/>
        <v>613616.70811607142</v>
      </c>
      <c r="K49" s="18">
        <f t="shared" si="54"/>
        <v>2300111.466732143</v>
      </c>
      <c r="L49" s="12">
        <f t="shared" si="54"/>
        <v>1862783.1781160713</v>
      </c>
      <c r="M49" s="18">
        <f t="shared" si="54"/>
        <v>622995.27811607136</v>
      </c>
      <c r="N49" s="18">
        <f t="shared" si="54"/>
        <v>1239787.8999999999</v>
      </c>
      <c r="O49" s="12">
        <f t="shared" si="54"/>
        <v>-1050944.996732143</v>
      </c>
      <c r="P49" s="18">
        <f t="shared" si="54"/>
        <v>9378.5700000000033</v>
      </c>
      <c r="Q49" s="18">
        <f t="shared" si="54"/>
        <v>-1060323.5667321431</v>
      </c>
      <c r="R49" s="20"/>
      <c r="S49" s="12">
        <f>S16+S30+S40+S24+S44</f>
        <v>613616.70811607142</v>
      </c>
      <c r="T49" s="12">
        <f>T16+T30+T40+T24+T44</f>
        <v>0</v>
      </c>
      <c r="U49" s="12">
        <f>U16+U30+U40+U24+U44</f>
        <v>0</v>
      </c>
      <c r="V49" s="12">
        <f>V16+V30+V40+V24+V44</f>
        <v>2300111.466732143</v>
      </c>
      <c r="W49" s="91"/>
      <c r="X49" s="91"/>
      <c r="Y49" s="96"/>
      <c r="Z49" s="96"/>
      <c r="AA49" s="96"/>
      <c r="AB49" s="96"/>
      <c r="AC49" s="91"/>
      <c r="AD49" s="91"/>
      <c r="AE49" s="90"/>
      <c r="AF49" s="90"/>
    </row>
    <row r="50" spans="1:32" s="9" customFormat="1" ht="25.5" customHeight="1" x14ac:dyDescent="0.3">
      <c r="A50" s="21"/>
      <c r="B50" s="92"/>
      <c r="C50" s="112" t="s">
        <v>29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4"/>
      <c r="AE50" s="90"/>
      <c r="AF50" s="90"/>
    </row>
    <row r="51" spans="1:32" s="24" customFormat="1" ht="29.25" customHeight="1" x14ac:dyDescent="0.3">
      <c r="A51" s="21"/>
      <c r="B51" s="92"/>
      <c r="C51" s="10" t="s">
        <v>53</v>
      </c>
      <c r="D51" s="10"/>
      <c r="E51" s="13"/>
      <c r="F51" s="33"/>
      <c r="G51" s="97" t="s">
        <v>119</v>
      </c>
      <c r="H51" s="97" t="s">
        <v>41</v>
      </c>
      <c r="I51" s="12">
        <f>SUM(I52:I59)</f>
        <v>115779.41693749998</v>
      </c>
      <c r="J51" s="18">
        <f>SUM(J52:J59)</f>
        <v>60390.409437499991</v>
      </c>
      <c r="K51" s="18">
        <f t="shared" ref="K51:Q51" si="55">SUM(K52:K59)</f>
        <v>55389.007499999992</v>
      </c>
      <c r="L51" s="12">
        <f t="shared" si="55"/>
        <v>115779.41693749998</v>
      </c>
      <c r="M51" s="18">
        <f t="shared" si="55"/>
        <v>60390.409437499991</v>
      </c>
      <c r="N51" s="18">
        <f>SUM(N52:N59)</f>
        <v>55389.007499999992</v>
      </c>
      <c r="O51" s="12">
        <f t="shared" si="55"/>
        <v>0</v>
      </c>
      <c r="P51" s="18">
        <f t="shared" si="55"/>
        <v>0</v>
      </c>
      <c r="Q51" s="18">
        <f t="shared" si="55"/>
        <v>0</v>
      </c>
      <c r="R51" s="12"/>
      <c r="S51" s="12">
        <f>SUM(S52:S59)</f>
        <v>60390.409437499991</v>
      </c>
      <c r="T51" s="12">
        <f t="shared" ref="T51:V51" si="56">SUM(T52:T59)</f>
        <v>0</v>
      </c>
      <c r="U51" s="12">
        <f t="shared" si="56"/>
        <v>0</v>
      </c>
      <c r="V51" s="12">
        <f t="shared" si="56"/>
        <v>55389.007499999992</v>
      </c>
      <c r="W51" s="89" t="s">
        <v>91</v>
      </c>
      <c r="X51" s="89" t="s">
        <v>135</v>
      </c>
      <c r="Y51" s="103"/>
      <c r="Z51" s="103"/>
      <c r="AA51" s="106"/>
      <c r="AB51" s="106"/>
      <c r="AC51" s="89"/>
      <c r="AD51" s="89"/>
      <c r="AE51" s="90"/>
      <c r="AF51" s="90"/>
    </row>
    <row r="52" spans="1:32" s="24" customFormat="1" ht="108.75" customHeight="1" x14ac:dyDescent="0.3">
      <c r="A52" s="21" t="s">
        <v>81</v>
      </c>
      <c r="B52" s="92"/>
      <c r="C52" s="26" t="s">
        <v>155</v>
      </c>
      <c r="D52" s="88" t="s">
        <v>54</v>
      </c>
      <c r="E52" s="82">
        <v>14</v>
      </c>
      <c r="F52" s="82">
        <v>14</v>
      </c>
      <c r="G52" s="98"/>
      <c r="H52" s="98"/>
      <c r="I52" s="19">
        <f t="shared" ref="I52:I56" si="57">J52+K52</f>
        <v>20891.083999999995</v>
      </c>
      <c r="J52" s="77">
        <v>20891.083999999995</v>
      </c>
      <c r="K52" s="77">
        <v>0</v>
      </c>
      <c r="L52" s="17">
        <f>M52+N52</f>
        <v>20891.083999999995</v>
      </c>
      <c r="M52" s="77">
        <v>20891.083999999995</v>
      </c>
      <c r="N52" s="77">
        <v>0</v>
      </c>
      <c r="O52" s="74">
        <f t="shared" ref="O52" si="58">L52-I52</f>
        <v>0</v>
      </c>
      <c r="P52" s="76">
        <f t="shared" ref="P52" si="59">M52-J52</f>
        <v>0</v>
      </c>
      <c r="Q52" s="77">
        <f t="shared" ref="Q52" si="60">N52-K52</f>
        <v>0</v>
      </c>
      <c r="R52" s="20"/>
      <c r="S52" s="17">
        <f>J52</f>
        <v>20891.083999999995</v>
      </c>
      <c r="T52" s="17">
        <v>0</v>
      </c>
      <c r="U52" s="17">
        <v>0</v>
      </c>
      <c r="V52" s="17">
        <v>0</v>
      </c>
      <c r="W52" s="90"/>
      <c r="X52" s="90"/>
      <c r="Y52" s="104"/>
      <c r="Z52" s="104"/>
      <c r="AA52" s="107"/>
      <c r="AB52" s="107"/>
      <c r="AC52" s="90"/>
      <c r="AD52" s="90"/>
      <c r="AE52" s="90"/>
      <c r="AF52" s="90"/>
    </row>
    <row r="53" spans="1:32" s="24" customFormat="1" ht="108.75" customHeight="1" x14ac:dyDescent="0.3">
      <c r="A53" s="21" t="s">
        <v>56</v>
      </c>
      <c r="B53" s="92"/>
      <c r="C53" s="30" t="s">
        <v>156</v>
      </c>
      <c r="D53" s="88" t="s">
        <v>54</v>
      </c>
      <c r="E53" s="82">
        <v>0.6</v>
      </c>
      <c r="F53" s="82">
        <v>0.6</v>
      </c>
      <c r="G53" s="98"/>
      <c r="H53" s="98"/>
      <c r="I53" s="19">
        <f t="shared" si="57"/>
        <v>9718.2333035714273</v>
      </c>
      <c r="J53" s="77">
        <v>9718.2333035714273</v>
      </c>
      <c r="K53" s="77">
        <v>0</v>
      </c>
      <c r="L53" s="17">
        <f t="shared" ref="L53:L56" si="61">M53+N53</f>
        <v>9718.2333035714273</v>
      </c>
      <c r="M53" s="77">
        <v>9718.2333035714273</v>
      </c>
      <c r="N53" s="77">
        <v>0</v>
      </c>
      <c r="O53" s="74">
        <f t="shared" ref="O53:O56" si="62">L53-I53</f>
        <v>0</v>
      </c>
      <c r="P53" s="76">
        <f t="shared" ref="P53:P56" si="63">M53-J53</f>
        <v>0</v>
      </c>
      <c r="Q53" s="77">
        <f t="shared" ref="Q53:Q56" si="64">N53-K53</f>
        <v>0</v>
      </c>
      <c r="R53" s="20" t="s">
        <v>167</v>
      </c>
      <c r="S53" s="17">
        <f t="shared" ref="S53:S56" si="65">J53</f>
        <v>9718.2333035714273</v>
      </c>
      <c r="T53" s="17">
        <v>0</v>
      </c>
      <c r="U53" s="17">
        <v>0</v>
      </c>
      <c r="V53" s="17">
        <v>0</v>
      </c>
      <c r="W53" s="90"/>
      <c r="X53" s="90"/>
      <c r="Y53" s="104"/>
      <c r="Z53" s="104"/>
      <c r="AA53" s="107"/>
      <c r="AB53" s="107"/>
      <c r="AC53" s="90"/>
      <c r="AD53" s="90"/>
      <c r="AE53" s="90"/>
      <c r="AF53" s="90"/>
    </row>
    <row r="54" spans="1:32" s="24" customFormat="1" ht="51.75" customHeight="1" x14ac:dyDescent="0.3">
      <c r="A54" s="21" t="s">
        <v>57</v>
      </c>
      <c r="B54" s="92"/>
      <c r="C54" s="30" t="s">
        <v>109</v>
      </c>
      <c r="D54" s="88" t="s">
        <v>54</v>
      </c>
      <c r="E54" s="82">
        <v>0.3</v>
      </c>
      <c r="F54" s="82">
        <v>0.3</v>
      </c>
      <c r="G54" s="98"/>
      <c r="H54" s="98"/>
      <c r="I54" s="19">
        <f t="shared" si="57"/>
        <v>3120.7869017857142</v>
      </c>
      <c r="J54" s="77">
        <v>3120.7869017857142</v>
      </c>
      <c r="K54" s="77">
        <v>0</v>
      </c>
      <c r="L54" s="17">
        <f t="shared" si="61"/>
        <v>3120.7869017857142</v>
      </c>
      <c r="M54" s="77">
        <v>3120.7869017857142</v>
      </c>
      <c r="N54" s="77">
        <v>0</v>
      </c>
      <c r="O54" s="74">
        <f t="shared" si="62"/>
        <v>0</v>
      </c>
      <c r="P54" s="76">
        <f t="shared" si="63"/>
        <v>0</v>
      </c>
      <c r="Q54" s="77">
        <f t="shared" si="64"/>
        <v>0</v>
      </c>
      <c r="R54" s="20"/>
      <c r="S54" s="17">
        <f t="shared" si="65"/>
        <v>3120.7869017857142</v>
      </c>
      <c r="T54" s="17">
        <v>0</v>
      </c>
      <c r="U54" s="17">
        <v>0</v>
      </c>
      <c r="V54" s="17">
        <v>0</v>
      </c>
      <c r="W54" s="90"/>
      <c r="X54" s="90"/>
      <c r="Y54" s="104"/>
      <c r="Z54" s="104"/>
      <c r="AA54" s="107"/>
      <c r="AB54" s="107"/>
      <c r="AC54" s="90"/>
      <c r="AD54" s="90"/>
      <c r="AE54" s="90"/>
      <c r="AF54" s="90"/>
    </row>
    <row r="55" spans="1:32" s="24" customFormat="1" ht="105.75" customHeight="1" x14ac:dyDescent="0.3">
      <c r="A55" s="21" t="s">
        <v>42</v>
      </c>
      <c r="B55" s="92"/>
      <c r="C55" s="26" t="s">
        <v>157</v>
      </c>
      <c r="D55" s="88" t="s">
        <v>54</v>
      </c>
      <c r="E55" s="81">
        <v>0.58020000000000005</v>
      </c>
      <c r="F55" s="81">
        <v>0.58020000000000005</v>
      </c>
      <c r="G55" s="98"/>
      <c r="H55" s="98"/>
      <c r="I55" s="19">
        <f t="shared" si="57"/>
        <v>9815.0013035714292</v>
      </c>
      <c r="J55" s="77">
        <v>9815.0013035714292</v>
      </c>
      <c r="K55" s="77">
        <v>0</v>
      </c>
      <c r="L55" s="17">
        <f t="shared" si="61"/>
        <v>9815.0013035714292</v>
      </c>
      <c r="M55" s="77">
        <v>9815.0013035714292</v>
      </c>
      <c r="N55" s="77">
        <v>0</v>
      </c>
      <c r="O55" s="74">
        <f t="shared" si="62"/>
        <v>0</v>
      </c>
      <c r="P55" s="76">
        <f t="shared" si="63"/>
        <v>0</v>
      </c>
      <c r="Q55" s="77">
        <f t="shared" si="64"/>
        <v>0</v>
      </c>
      <c r="R55" s="115" t="s">
        <v>167</v>
      </c>
      <c r="S55" s="17">
        <f t="shared" si="65"/>
        <v>9815.0013035714292</v>
      </c>
      <c r="T55" s="17">
        <v>0</v>
      </c>
      <c r="U55" s="17">
        <v>0</v>
      </c>
      <c r="V55" s="17">
        <v>0</v>
      </c>
      <c r="W55" s="90"/>
      <c r="X55" s="90"/>
      <c r="Y55" s="104"/>
      <c r="Z55" s="104"/>
      <c r="AA55" s="107"/>
      <c r="AB55" s="107"/>
      <c r="AC55" s="90"/>
      <c r="AD55" s="90"/>
      <c r="AE55" s="90"/>
      <c r="AF55" s="90"/>
    </row>
    <row r="56" spans="1:32" s="24" customFormat="1" ht="48.75" customHeight="1" x14ac:dyDescent="0.3">
      <c r="A56" s="21" t="s">
        <v>43</v>
      </c>
      <c r="B56" s="92"/>
      <c r="C56" s="30" t="s">
        <v>110</v>
      </c>
      <c r="D56" s="88" t="s">
        <v>64</v>
      </c>
      <c r="E56" s="82">
        <v>197.2</v>
      </c>
      <c r="F56" s="82">
        <v>197.2</v>
      </c>
      <c r="G56" s="98"/>
      <c r="H56" s="98"/>
      <c r="I56" s="19">
        <f t="shared" si="57"/>
        <v>16845.303928571426</v>
      </c>
      <c r="J56" s="77">
        <v>16845.303928571426</v>
      </c>
      <c r="K56" s="77">
        <v>0</v>
      </c>
      <c r="L56" s="17">
        <f t="shared" si="61"/>
        <v>16845.303928571426</v>
      </c>
      <c r="M56" s="77">
        <v>16845.303928571426</v>
      </c>
      <c r="N56" s="77">
        <v>0</v>
      </c>
      <c r="O56" s="74">
        <f t="shared" si="62"/>
        <v>0</v>
      </c>
      <c r="P56" s="76">
        <f t="shared" si="63"/>
        <v>0</v>
      </c>
      <c r="Q56" s="77">
        <f t="shared" si="64"/>
        <v>0</v>
      </c>
      <c r="R56" s="116"/>
      <c r="S56" s="17">
        <f t="shared" si="65"/>
        <v>16845.303928571426</v>
      </c>
      <c r="T56" s="17">
        <v>0</v>
      </c>
      <c r="U56" s="17">
        <v>0</v>
      </c>
      <c r="V56" s="17">
        <v>0</v>
      </c>
      <c r="W56" s="90"/>
      <c r="X56" s="90"/>
      <c r="Y56" s="104"/>
      <c r="Z56" s="104"/>
      <c r="AA56" s="107"/>
      <c r="AB56" s="107"/>
      <c r="AC56" s="90"/>
      <c r="AD56" s="90"/>
      <c r="AE56" s="90"/>
      <c r="AF56" s="90"/>
    </row>
    <row r="57" spans="1:32" s="87" customFormat="1" ht="66.75" customHeight="1" x14ac:dyDescent="0.3">
      <c r="A57" s="21" t="s">
        <v>44</v>
      </c>
      <c r="B57" s="92"/>
      <c r="C57" s="30" t="s">
        <v>121</v>
      </c>
      <c r="D57" s="88" t="s">
        <v>54</v>
      </c>
      <c r="E57" s="34">
        <v>2.75</v>
      </c>
      <c r="F57" s="34">
        <v>2.75</v>
      </c>
      <c r="G57" s="98"/>
      <c r="H57" s="98"/>
      <c r="I57" s="19">
        <f t="shared" ref="I57:I59" si="66">J57+K57</f>
        <v>19730.273803571425</v>
      </c>
      <c r="J57" s="77">
        <v>0</v>
      </c>
      <c r="K57" s="77">
        <v>19730.273803571425</v>
      </c>
      <c r="L57" s="17">
        <f t="shared" ref="L57:L59" si="67">M57+N57</f>
        <v>19730.273803571425</v>
      </c>
      <c r="M57" s="77">
        <v>0</v>
      </c>
      <c r="N57" s="77">
        <v>19730.273803571425</v>
      </c>
      <c r="O57" s="74">
        <f t="shared" ref="O57:O59" si="68">L57-I57</f>
        <v>0</v>
      </c>
      <c r="P57" s="76">
        <f t="shared" ref="P57:P59" si="69">M57-J57</f>
        <v>0</v>
      </c>
      <c r="Q57" s="77">
        <f t="shared" ref="Q57:Q59" si="70">N57-K57</f>
        <v>0</v>
      </c>
      <c r="R57" s="20"/>
      <c r="S57" s="17">
        <f t="shared" ref="S57:S59" si="71">J57</f>
        <v>0</v>
      </c>
      <c r="T57" s="17">
        <v>0</v>
      </c>
      <c r="U57" s="17">
        <v>0</v>
      </c>
      <c r="V57" s="17">
        <f>K57</f>
        <v>19730.273803571425</v>
      </c>
      <c r="W57" s="90"/>
      <c r="X57" s="90"/>
      <c r="Y57" s="104"/>
      <c r="Z57" s="104"/>
      <c r="AA57" s="107"/>
      <c r="AB57" s="107"/>
      <c r="AC57" s="90"/>
      <c r="AD57" s="90"/>
      <c r="AE57" s="90"/>
      <c r="AF57" s="90"/>
    </row>
    <row r="58" spans="1:32" s="87" customFormat="1" ht="66.75" customHeight="1" x14ac:dyDescent="0.3">
      <c r="A58" s="21"/>
      <c r="B58" s="92"/>
      <c r="C58" s="30" t="s">
        <v>136</v>
      </c>
      <c r="D58" s="88" t="s">
        <v>54</v>
      </c>
      <c r="E58" s="82">
        <v>26</v>
      </c>
      <c r="F58" s="82">
        <v>26</v>
      </c>
      <c r="G58" s="98"/>
      <c r="H58" s="98"/>
      <c r="I58" s="19">
        <f t="shared" ref="I58" si="72">J58+K58</f>
        <v>25203.124999999996</v>
      </c>
      <c r="J58" s="77">
        <v>0</v>
      </c>
      <c r="K58" s="77">
        <v>25203.124999999996</v>
      </c>
      <c r="L58" s="17">
        <f t="shared" ref="L58" si="73">M58+N58</f>
        <v>25203.124999999996</v>
      </c>
      <c r="M58" s="77">
        <v>0</v>
      </c>
      <c r="N58" s="77">
        <v>25203.124999999996</v>
      </c>
      <c r="O58" s="74">
        <f t="shared" ref="O58" si="74">L58-I58</f>
        <v>0</v>
      </c>
      <c r="P58" s="76">
        <f t="shared" ref="P58" si="75">M58-J58</f>
        <v>0</v>
      </c>
      <c r="Q58" s="77">
        <f t="shared" ref="Q58" si="76">N58-K58</f>
        <v>0</v>
      </c>
      <c r="R58" s="20"/>
      <c r="S58" s="17">
        <f t="shared" ref="S58" si="77">J58</f>
        <v>0</v>
      </c>
      <c r="T58" s="17">
        <v>0</v>
      </c>
      <c r="U58" s="17">
        <v>0</v>
      </c>
      <c r="V58" s="17">
        <f>K58</f>
        <v>25203.124999999996</v>
      </c>
      <c r="W58" s="90"/>
      <c r="X58" s="90"/>
      <c r="Y58" s="104"/>
      <c r="Z58" s="104"/>
      <c r="AA58" s="107"/>
      <c r="AB58" s="107"/>
      <c r="AC58" s="90"/>
      <c r="AD58" s="90"/>
      <c r="AE58" s="90"/>
      <c r="AF58" s="90"/>
    </row>
    <row r="59" spans="1:32" s="87" customFormat="1" ht="46.5" customHeight="1" x14ac:dyDescent="0.3">
      <c r="A59" s="21" t="s">
        <v>45</v>
      </c>
      <c r="B59" s="92"/>
      <c r="C59" s="30" t="s">
        <v>122</v>
      </c>
      <c r="D59" s="88" t="s">
        <v>54</v>
      </c>
      <c r="E59" s="34">
        <v>3.262</v>
      </c>
      <c r="F59" s="34">
        <v>3.262</v>
      </c>
      <c r="G59" s="98"/>
      <c r="H59" s="98"/>
      <c r="I59" s="19">
        <f t="shared" si="66"/>
        <v>10455.608696428571</v>
      </c>
      <c r="J59" s="77">
        <v>0</v>
      </c>
      <c r="K59" s="77">
        <v>10455.608696428571</v>
      </c>
      <c r="L59" s="17">
        <f t="shared" si="67"/>
        <v>10455.608696428571</v>
      </c>
      <c r="M59" s="77">
        <v>0</v>
      </c>
      <c r="N59" s="77">
        <v>10455.608696428571</v>
      </c>
      <c r="O59" s="74">
        <f t="shared" si="68"/>
        <v>0</v>
      </c>
      <c r="P59" s="76">
        <f t="shared" si="69"/>
        <v>0</v>
      </c>
      <c r="Q59" s="77">
        <f t="shared" si="70"/>
        <v>0</v>
      </c>
      <c r="R59" s="20"/>
      <c r="S59" s="17">
        <f t="shared" si="71"/>
        <v>0</v>
      </c>
      <c r="T59" s="17">
        <v>0</v>
      </c>
      <c r="U59" s="17">
        <v>0</v>
      </c>
      <c r="V59" s="17">
        <f>K59</f>
        <v>10455.608696428571</v>
      </c>
      <c r="W59" s="90"/>
      <c r="X59" s="90"/>
      <c r="Y59" s="104"/>
      <c r="Z59" s="104"/>
      <c r="AA59" s="107"/>
      <c r="AB59" s="107"/>
      <c r="AC59" s="90"/>
      <c r="AD59" s="90"/>
      <c r="AE59" s="90"/>
      <c r="AF59" s="90"/>
    </row>
    <row r="60" spans="1:32" s="24" customFormat="1" ht="29.25" customHeight="1" x14ac:dyDescent="0.3">
      <c r="A60" s="21"/>
      <c r="B60" s="92"/>
      <c r="C60" s="10" t="s">
        <v>62</v>
      </c>
      <c r="D60" s="10"/>
      <c r="E60" s="13"/>
      <c r="F60" s="13"/>
      <c r="G60" s="98"/>
      <c r="H60" s="98"/>
      <c r="I60" s="12">
        <f>SUM(I61:I68)</f>
        <v>1014886.9706517856</v>
      </c>
      <c r="J60" s="18">
        <f t="shared" ref="J60:Q60" si="78">SUM(J61:J68)</f>
        <v>412885.37065178563</v>
      </c>
      <c r="K60" s="18">
        <f t="shared" si="78"/>
        <v>602001.6</v>
      </c>
      <c r="L60" s="12">
        <f t="shared" si="78"/>
        <v>943035.45065178582</v>
      </c>
      <c r="M60" s="18">
        <f t="shared" si="78"/>
        <v>430496.85065178573</v>
      </c>
      <c r="N60" s="18">
        <f t="shared" si="78"/>
        <v>512538.6</v>
      </c>
      <c r="O60" s="12">
        <f t="shared" si="78"/>
        <v>-71851.520000000019</v>
      </c>
      <c r="P60" s="18">
        <f t="shared" si="78"/>
        <v>17611.480000000003</v>
      </c>
      <c r="Q60" s="18">
        <f t="shared" si="78"/>
        <v>-89463.000000000015</v>
      </c>
      <c r="R60" s="20"/>
      <c r="S60" s="12">
        <f>SUM(S61:S68)</f>
        <v>412885.37065178563</v>
      </c>
      <c r="T60" s="12">
        <f t="shared" ref="T60:V60" si="79">SUM(T61:T68)</f>
        <v>0</v>
      </c>
      <c r="U60" s="12">
        <f t="shared" si="79"/>
        <v>0</v>
      </c>
      <c r="V60" s="12">
        <f t="shared" si="79"/>
        <v>602001.6</v>
      </c>
      <c r="W60" s="90"/>
      <c r="X60" s="90"/>
      <c r="Y60" s="104"/>
      <c r="Z60" s="104"/>
      <c r="AA60" s="107"/>
      <c r="AB60" s="107"/>
      <c r="AC60" s="90"/>
      <c r="AD60" s="90"/>
      <c r="AE60" s="90"/>
      <c r="AF60" s="90"/>
    </row>
    <row r="61" spans="1:32" s="24" customFormat="1" ht="68.25" customHeight="1" x14ac:dyDescent="0.3">
      <c r="A61" s="21" t="s">
        <v>46</v>
      </c>
      <c r="B61" s="92"/>
      <c r="C61" s="26" t="s">
        <v>158</v>
      </c>
      <c r="D61" s="88" t="s">
        <v>111</v>
      </c>
      <c r="E61" s="82">
        <v>70</v>
      </c>
      <c r="F61" s="82">
        <v>70</v>
      </c>
      <c r="G61" s="98"/>
      <c r="H61" s="98"/>
      <c r="I61" s="17">
        <f>J61+K61</f>
        <v>135739.62</v>
      </c>
      <c r="J61" s="77">
        <v>135739.62</v>
      </c>
      <c r="K61" s="77">
        <v>0</v>
      </c>
      <c r="L61" s="17">
        <f>M61+N61</f>
        <v>135739.62</v>
      </c>
      <c r="M61" s="77">
        <v>135739.62</v>
      </c>
      <c r="N61" s="77">
        <v>0</v>
      </c>
      <c r="O61" s="74">
        <f t="shared" ref="O61" si="80">L61-I61</f>
        <v>0</v>
      </c>
      <c r="P61" s="76">
        <f t="shared" ref="P61" si="81">M61-J61</f>
        <v>0</v>
      </c>
      <c r="Q61" s="77">
        <f t="shared" ref="Q61" si="82">N61-K61</f>
        <v>0</v>
      </c>
      <c r="R61" s="20"/>
      <c r="S61" s="17">
        <f>J61</f>
        <v>135739.62</v>
      </c>
      <c r="T61" s="17">
        <v>0</v>
      </c>
      <c r="U61" s="17">
        <v>0</v>
      </c>
      <c r="V61" s="17">
        <v>0</v>
      </c>
      <c r="W61" s="90"/>
      <c r="X61" s="90"/>
      <c r="Y61" s="104"/>
      <c r="Z61" s="104"/>
      <c r="AA61" s="107"/>
      <c r="AB61" s="107"/>
      <c r="AC61" s="90"/>
      <c r="AD61" s="90"/>
      <c r="AE61" s="90"/>
      <c r="AF61" s="90"/>
    </row>
    <row r="62" spans="1:32" s="24" customFormat="1" ht="68.25" customHeight="1" x14ac:dyDescent="0.3">
      <c r="A62" s="21" t="s">
        <v>47</v>
      </c>
      <c r="B62" s="92"/>
      <c r="C62" s="30" t="s">
        <v>112</v>
      </c>
      <c r="D62" s="88" t="s">
        <v>54</v>
      </c>
      <c r="E62" s="34">
        <v>0.61299999999999999</v>
      </c>
      <c r="F62" s="34">
        <v>0.61299999999999999</v>
      </c>
      <c r="G62" s="98"/>
      <c r="H62" s="98"/>
      <c r="I62" s="17">
        <f t="shared" ref="I62:I72" si="83">J62+K62</f>
        <v>45000</v>
      </c>
      <c r="J62" s="77">
        <v>45000</v>
      </c>
      <c r="K62" s="77">
        <v>0</v>
      </c>
      <c r="L62" s="17">
        <f t="shared" ref="L62:L64" si="84">M62+N62</f>
        <v>62611.48</v>
      </c>
      <c r="M62" s="77">
        <v>62611.48</v>
      </c>
      <c r="N62" s="77">
        <v>0</v>
      </c>
      <c r="O62" s="74">
        <f t="shared" ref="O62:O64" si="85">L62-I62</f>
        <v>17611.480000000003</v>
      </c>
      <c r="P62" s="76">
        <f t="shared" ref="P62:P64" si="86">M62-J62</f>
        <v>17611.480000000003</v>
      </c>
      <c r="Q62" s="77">
        <f t="shared" ref="Q62:Q64" si="87">N62-K62</f>
        <v>0</v>
      </c>
      <c r="R62" s="20"/>
      <c r="S62" s="17">
        <f t="shared" ref="S62:S64" si="88">J62</f>
        <v>45000</v>
      </c>
      <c r="T62" s="17">
        <v>0</v>
      </c>
      <c r="U62" s="17">
        <v>0</v>
      </c>
      <c r="V62" s="17">
        <v>0</v>
      </c>
      <c r="W62" s="90"/>
      <c r="X62" s="90"/>
      <c r="Y62" s="104"/>
      <c r="Z62" s="104"/>
      <c r="AA62" s="107"/>
      <c r="AB62" s="107"/>
      <c r="AC62" s="90"/>
      <c r="AD62" s="90"/>
      <c r="AE62" s="90"/>
      <c r="AF62" s="90"/>
    </row>
    <row r="63" spans="1:32" s="24" customFormat="1" ht="68.25" customHeight="1" x14ac:dyDescent="0.3">
      <c r="A63" s="21" t="s">
        <v>48</v>
      </c>
      <c r="B63" s="92"/>
      <c r="C63" s="30" t="s">
        <v>159</v>
      </c>
      <c r="D63" s="88" t="s">
        <v>54</v>
      </c>
      <c r="E63" s="34">
        <v>0.80900000000000005</v>
      </c>
      <c r="F63" s="34">
        <v>0.80900000000000005</v>
      </c>
      <c r="G63" s="98"/>
      <c r="H63" s="98"/>
      <c r="I63" s="17">
        <f t="shared" si="83"/>
        <v>162046.57666964285</v>
      </c>
      <c r="J63" s="77">
        <v>162046.57666964285</v>
      </c>
      <c r="K63" s="77">
        <v>0</v>
      </c>
      <c r="L63" s="17">
        <f t="shared" si="84"/>
        <v>162046.57666964285</v>
      </c>
      <c r="M63" s="77">
        <v>162046.57666964285</v>
      </c>
      <c r="N63" s="77">
        <v>0</v>
      </c>
      <c r="O63" s="74">
        <f t="shared" si="85"/>
        <v>0</v>
      </c>
      <c r="P63" s="76">
        <f t="shared" si="86"/>
        <v>0</v>
      </c>
      <c r="Q63" s="77">
        <f t="shared" si="87"/>
        <v>0</v>
      </c>
      <c r="R63" s="20"/>
      <c r="S63" s="17">
        <f t="shared" si="88"/>
        <v>162046.57666964285</v>
      </c>
      <c r="T63" s="17">
        <v>0</v>
      </c>
      <c r="U63" s="17">
        <v>0</v>
      </c>
      <c r="V63" s="17">
        <v>0</v>
      </c>
      <c r="W63" s="90"/>
      <c r="X63" s="90"/>
      <c r="Y63" s="104"/>
      <c r="Z63" s="104"/>
      <c r="AA63" s="107"/>
      <c r="AB63" s="107"/>
      <c r="AC63" s="90"/>
      <c r="AD63" s="90"/>
      <c r="AE63" s="90"/>
      <c r="AF63" s="90"/>
    </row>
    <row r="64" spans="1:32" s="24" customFormat="1" ht="49.5" customHeight="1" x14ac:dyDescent="0.3">
      <c r="A64" s="21" t="s">
        <v>49</v>
      </c>
      <c r="B64" s="92"/>
      <c r="C64" s="26" t="s">
        <v>160</v>
      </c>
      <c r="D64" s="88" t="s">
        <v>64</v>
      </c>
      <c r="E64" s="82">
        <v>1116</v>
      </c>
      <c r="F64" s="82">
        <v>1116</v>
      </c>
      <c r="G64" s="98"/>
      <c r="H64" s="98"/>
      <c r="I64" s="17">
        <f t="shared" si="83"/>
        <v>70099.173982142849</v>
      </c>
      <c r="J64" s="77">
        <v>70099.173982142849</v>
      </c>
      <c r="K64" s="77">
        <v>0</v>
      </c>
      <c r="L64" s="17">
        <f t="shared" si="84"/>
        <v>70099.173982142849</v>
      </c>
      <c r="M64" s="77">
        <v>70099.173982142849</v>
      </c>
      <c r="N64" s="77">
        <v>0</v>
      </c>
      <c r="O64" s="74">
        <f t="shared" si="85"/>
        <v>0</v>
      </c>
      <c r="P64" s="76">
        <f t="shared" si="86"/>
        <v>0</v>
      </c>
      <c r="Q64" s="77">
        <f t="shared" si="87"/>
        <v>0</v>
      </c>
      <c r="R64" s="20"/>
      <c r="S64" s="17">
        <f t="shared" si="88"/>
        <v>70099.173982142849</v>
      </c>
      <c r="T64" s="17">
        <v>0</v>
      </c>
      <c r="U64" s="17">
        <v>0</v>
      </c>
      <c r="V64" s="17">
        <v>0</v>
      </c>
      <c r="W64" s="90"/>
      <c r="X64" s="90"/>
      <c r="Y64" s="104"/>
      <c r="Z64" s="104"/>
      <c r="AA64" s="107"/>
      <c r="AB64" s="107"/>
      <c r="AC64" s="90"/>
      <c r="AD64" s="90"/>
      <c r="AE64" s="90"/>
      <c r="AF64" s="90"/>
    </row>
    <row r="65" spans="1:32" s="87" customFormat="1" ht="53.25" customHeight="1" x14ac:dyDescent="0.3">
      <c r="A65" s="21" t="s">
        <v>50</v>
      </c>
      <c r="B65" s="92"/>
      <c r="C65" s="26" t="s">
        <v>137</v>
      </c>
      <c r="D65" s="88" t="s">
        <v>54</v>
      </c>
      <c r="E65" s="34">
        <v>0.443</v>
      </c>
      <c r="F65" s="34">
        <v>0.443</v>
      </c>
      <c r="G65" s="98"/>
      <c r="H65" s="98"/>
      <c r="I65" s="17">
        <f t="shared" ref="I65" si="89">J65+K65</f>
        <v>53443.199999999997</v>
      </c>
      <c r="J65" s="77">
        <v>0</v>
      </c>
      <c r="K65" s="77">
        <v>53443.199999999997</v>
      </c>
      <c r="L65" s="17">
        <f t="shared" ref="L65" si="90">M65+N65</f>
        <v>35580.5</v>
      </c>
      <c r="M65" s="77">
        <v>0</v>
      </c>
      <c r="N65" s="77">
        <v>35580.5</v>
      </c>
      <c r="O65" s="74">
        <f t="shared" ref="O65" si="91">L65-I65</f>
        <v>-17862.699999999997</v>
      </c>
      <c r="P65" s="76">
        <f t="shared" ref="P65" si="92">M65-J65</f>
        <v>0</v>
      </c>
      <c r="Q65" s="77">
        <f t="shared" ref="Q65" si="93">N65-K65</f>
        <v>-17862.699999999997</v>
      </c>
      <c r="R65" s="20" t="s">
        <v>141</v>
      </c>
      <c r="S65" s="17">
        <f t="shared" ref="S65" si="94">J65</f>
        <v>0</v>
      </c>
      <c r="T65" s="17">
        <v>0</v>
      </c>
      <c r="U65" s="17">
        <v>0</v>
      </c>
      <c r="V65" s="17">
        <f>K65</f>
        <v>53443.199999999997</v>
      </c>
      <c r="W65" s="90"/>
      <c r="X65" s="90"/>
      <c r="Y65" s="104"/>
      <c r="Z65" s="104"/>
      <c r="AA65" s="107"/>
      <c r="AB65" s="107"/>
      <c r="AC65" s="90"/>
      <c r="AD65" s="90"/>
      <c r="AE65" s="90"/>
      <c r="AF65" s="90"/>
    </row>
    <row r="66" spans="1:32" s="87" customFormat="1" ht="81" customHeight="1" x14ac:dyDescent="0.3">
      <c r="A66" s="21" t="s">
        <v>51</v>
      </c>
      <c r="B66" s="92"/>
      <c r="C66" s="26" t="s">
        <v>123</v>
      </c>
      <c r="D66" s="88" t="s">
        <v>54</v>
      </c>
      <c r="E66" s="34">
        <v>0.5</v>
      </c>
      <c r="F66" s="34">
        <v>0.5</v>
      </c>
      <c r="G66" s="98"/>
      <c r="H66" s="98"/>
      <c r="I66" s="17">
        <f t="shared" ref="I66:I68" si="95">J66+K66</f>
        <v>99206.3</v>
      </c>
      <c r="J66" s="77">
        <v>0</v>
      </c>
      <c r="K66" s="77">
        <v>99206.3</v>
      </c>
      <c r="L66" s="17">
        <f t="shared" ref="L66:L68" si="96">M66+N66</f>
        <v>99206.3</v>
      </c>
      <c r="M66" s="77">
        <v>0</v>
      </c>
      <c r="N66" s="77">
        <v>99206.3</v>
      </c>
      <c r="O66" s="74">
        <f t="shared" ref="O66:O68" si="97">L66-I66</f>
        <v>0</v>
      </c>
      <c r="P66" s="76">
        <f t="shared" ref="P66:P68" si="98">M66-J66</f>
        <v>0</v>
      </c>
      <c r="Q66" s="77">
        <f t="shared" ref="Q66:Q68" si="99">N66-K66</f>
        <v>0</v>
      </c>
      <c r="R66" s="20"/>
      <c r="S66" s="17">
        <f t="shared" ref="S66:S68" si="100">J66</f>
        <v>0</v>
      </c>
      <c r="T66" s="17">
        <v>0</v>
      </c>
      <c r="U66" s="17">
        <v>0</v>
      </c>
      <c r="V66" s="17">
        <f t="shared" ref="V66:V68" si="101">K66</f>
        <v>99206.3</v>
      </c>
      <c r="W66" s="90"/>
      <c r="X66" s="90"/>
      <c r="Y66" s="104"/>
      <c r="Z66" s="104"/>
      <c r="AA66" s="107"/>
      <c r="AB66" s="107"/>
      <c r="AC66" s="90"/>
      <c r="AD66" s="90"/>
      <c r="AE66" s="90"/>
      <c r="AF66" s="90"/>
    </row>
    <row r="67" spans="1:32" s="87" customFormat="1" ht="90.75" customHeight="1" x14ac:dyDescent="0.3">
      <c r="A67" s="21" t="s">
        <v>82</v>
      </c>
      <c r="B67" s="92"/>
      <c r="C67" s="26" t="s">
        <v>125</v>
      </c>
      <c r="D67" s="88" t="s">
        <v>54</v>
      </c>
      <c r="E67" s="34">
        <v>0.82199999999999995</v>
      </c>
      <c r="F67" s="34">
        <v>0.82199999999999995</v>
      </c>
      <c r="G67" s="98"/>
      <c r="H67" s="98"/>
      <c r="I67" s="17">
        <f t="shared" si="95"/>
        <v>237011.6</v>
      </c>
      <c r="J67" s="77">
        <v>0</v>
      </c>
      <c r="K67" s="77">
        <v>237011.6</v>
      </c>
      <c r="L67" s="17">
        <f t="shared" si="96"/>
        <v>210115.5</v>
      </c>
      <c r="M67" s="77">
        <v>0</v>
      </c>
      <c r="N67" s="77">
        <v>210115.5</v>
      </c>
      <c r="O67" s="74">
        <f t="shared" si="97"/>
        <v>-26896.100000000006</v>
      </c>
      <c r="P67" s="76">
        <f t="shared" si="98"/>
        <v>0</v>
      </c>
      <c r="Q67" s="77">
        <f t="shared" si="99"/>
        <v>-26896.100000000006</v>
      </c>
      <c r="R67" s="20" t="s">
        <v>142</v>
      </c>
      <c r="S67" s="17">
        <f t="shared" si="100"/>
        <v>0</v>
      </c>
      <c r="T67" s="17">
        <v>0</v>
      </c>
      <c r="U67" s="17">
        <v>0</v>
      </c>
      <c r="V67" s="17">
        <f t="shared" si="101"/>
        <v>237011.6</v>
      </c>
      <c r="W67" s="90"/>
      <c r="X67" s="90"/>
      <c r="Y67" s="104"/>
      <c r="Z67" s="104"/>
      <c r="AA67" s="107"/>
      <c r="AB67" s="107"/>
      <c r="AC67" s="90"/>
      <c r="AD67" s="90"/>
      <c r="AE67" s="90"/>
      <c r="AF67" s="90"/>
    </row>
    <row r="68" spans="1:32" s="87" customFormat="1" ht="111" customHeight="1" x14ac:dyDescent="0.3">
      <c r="A68" s="21" t="s">
        <v>83</v>
      </c>
      <c r="B68" s="92"/>
      <c r="C68" s="26" t="s">
        <v>124</v>
      </c>
      <c r="D68" s="88" t="s">
        <v>54</v>
      </c>
      <c r="E68" s="34">
        <v>1.2</v>
      </c>
      <c r="F68" s="34">
        <v>1.2</v>
      </c>
      <c r="G68" s="98"/>
      <c r="H68" s="98"/>
      <c r="I68" s="17">
        <f t="shared" si="95"/>
        <v>212340.5</v>
      </c>
      <c r="J68" s="77">
        <v>0</v>
      </c>
      <c r="K68" s="77">
        <v>212340.5</v>
      </c>
      <c r="L68" s="17">
        <f t="shared" si="96"/>
        <v>167636.29999999999</v>
      </c>
      <c r="M68" s="77">
        <v>0</v>
      </c>
      <c r="N68" s="77">
        <v>167636.29999999999</v>
      </c>
      <c r="O68" s="74">
        <f t="shared" si="97"/>
        <v>-44704.200000000012</v>
      </c>
      <c r="P68" s="76">
        <f t="shared" si="98"/>
        <v>0</v>
      </c>
      <c r="Q68" s="77">
        <f t="shared" si="99"/>
        <v>-44704.200000000012</v>
      </c>
      <c r="R68" s="20" t="s">
        <v>140</v>
      </c>
      <c r="S68" s="17">
        <f t="shared" si="100"/>
        <v>0</v>
      </c>
      <c r="T68" s="17">
        <v>0</v>
      </c>
      <c r="U68" s="17">
        <v>0</v>
      </c>
      <c r="V68" s="17">
        <f t="shared" si="101"/>
        <v>212340.5</v>
      </c>
      <c r="W68" s="90"/>
      <c r="X68" s="90"/>
      <c r="Y68" s="104"/>
      <c r="Z68" s="104"/>
      <c r="AA68" s="107"/>
      <c r="AB68" s="107"/>
      <c r="AC68" s="90"/>
      <c r="AD68" s="90"/>
      <c r="AE68" s="90"/>
      <c r="AF68" s="90"/>
    </row>
    <row r="69" spans="1:32" s="24" customFormat="1" ht="29.25" customHeight="1" x14ac:dyDescent="0.3">
      <c r="A69" s="21"/>
      <c r="B69" s="92"/>
      <c r="C69" s="35" t="s">
        <v>38</v>
      </c>
      <c r="D69" s="13"/>
      <c r="E69" s="36"/>
      <c r="F69" s="36"/>
      <c r="G69" s="98"/>
      <c r="H69" s="98"/>
      <c r="I69" s="13">
        <f>SUM(I70:I75)</f>
        <v>133380.57264285712</v>
      </c>
      <c r="J69" s="78">
        <f t="shared" ref="J69:V69" si="102">SUM(J70:J75)</f>
        <v>97540.572642857122</v>
      </c>
      <c r="K69" s="78">
        <f t="shared" si="102"/>
        <v>35840</v>
      </c>
      <c r="L69" s="13">
        <f t="shared" si="102"/>
        <v>94577.88</v>
      </c>
      <c r="M69" s="78">
        <f t="shared" si="102"/>
        <v>94577.88</v>
      </c>
      <c r="N69" s="78">
        <f t="shared" si="102"/>
        <v>0</v>
      </c>
      <c r="O69" s="13">
        <f t="shared" si="102"/>
        <v>-38802.692642857131</v>
      </c>
      <c r="P69" s="78">
        <f t="shared" si="102"/>
        <v>-2962.6926428571278</v>
      </c>
      <c r="Q69" s="78">
        <f t="shared" si="102"/>
        <v>-35840</v>
      </c>
      <c r="R69" s="20"/>
      <c r="S69" s="13">
        <f t="shared" si="102"/>
        <v>97540.572642857122</v>
      </c>
      <c r="T69" s="13">
        <f t="shared" si="102"/>
        <v>0</v>
      </c>
      <c r="U69" s="13">
        <f t="shared" si="102"/>
        <v>0</v>
      </c>
      <c r="V69" s="13">
        <f t="shared" si="102"/>
        <v>35840</v>
      </c>
      <c r="W69" s="90"/>
      <c r="X69" s="90"/>
      <c r="Y69" s="104"/>
      <c r="Z69" s="104"/>
      <c r="AA69" s="107"/>
      <c r="AB69" s="107"/>
      <c r="AC69" s="90"/>
      <c r="AD69" s="90"/>
      <c r="AE69" s="90"/>
      <c r="AF69" s="90"/>
    </row>
    <row r="70" spans="1:32" s="24" customFormat="1" ht="64.5" customHeight="1" x14ac:dyDescent="0.3">
      <c r="A70" s="21" t="s">
        <v>84</v>
      </c>
      <c r="B70" s="92"/>
      <c r="C70" s="30" t="s">
        <v>113</v>
      </c>
      <c r="D70" s="88" t="s">
        <v>55</v>
      </c>
      <c r="E70" s="57">
        <v>1</v>
      </c>
      <c r="F70" s="57">
        <v>1</v>
      </c>
      <c r="G70" s="98"/>
      <c r="H70" s="98"/>
      <c r="I70" s="17">
        <f t="shared" si="83"/>
        <v>1458</v>
      </c>
      <c r="J70" s="77">
        <v>1458</v>
      </c>
      <c r="K70" s="77">
        <v>0</v>
      </c>
      <c r="L70" s="17">
        <f>M70+N70</f>
        <v>1458</v>
      </c>
      <c r="M70" s="77">
        <v>1458</v>
      </c>
      <c r="N70" s="77">
        <v>0</v>
      </c>
      <c r="O70" s="74">
        <f t="shared" ref="O70" si="103">L70-I70</f>
        <v>0</v>
      </c>
      <c r="P70" s="76">
        <f t="shared" ref="P70" si="104">M70-J70</f>
        <v>0</v>
      </c>
      <c r="Q70" s="77">
        <f t="shared" ref="Q70" si="105">N70-K70</f>
        <v>0</v>
      </c>
      <c r="R70" s="20"/>
      <c r="S70" s="17">
        <f>J70</f>
        <v>1458</v>
      </c>
      <c r="T70" s="17">
        <v>0</v>
      </c>
      <c r="U70" s="17">
        <v>0</v>
      </c>
      <c r="V70" s="17">
        <v>0</v>
      </c>
      <c r="W70" s="90"/>
      <c r="X70" s="90"/>
      <c r="Y70" s="104"/>
      <c r="Z70" s="104"/>
      <c r="AA70" s="107"/>
      <c r="AB70" s="107"/>
      <c r="AC70" s="90"/>
      <c r="AD70" s="90"/>
      <c r="AE70" s="90"/>
      <c r="AF70" s="90"/>
    </row>
    <row r="71" spans="1:32" s="24" customFormat="1" ht="64.5" customHeight="1" x14ac:dyDescent="0.3">
      <c r="A71" s="21" t="s">
        <v>85</v>
      </c>
      <c r="B71" s="92"/>
      <c r="C71" s="30" t="s">
        <v>114</v>
      </c>
      <c r="D71" s="88" t="s">
        <v>55</v>
      </c>
      <c r="E71" s="57">
        <v>1</v>
      </c>
      <c r="F71" s="57">
        <v>1</v>
      </c>
      <c r="G71" s="98"/>
      <c r="H71" s="98"/>
      <c r="I71" s="17">
        <f t="shared" si="83"/>
        <v>1668</v>
      </c>
      <c r="J71" s="77">
        <v>1668</v>
      </c>
      <c r="K71" s="77">
        <v>0</v>
      </c>
      <c r="L71" s="17">
        <f t="shared" ref="L71:L73" si="106">M71+N71</f>
        <v>1668</v>
      </c>
      <c r="M71" s="77">
        <v>1668</v>
      </c>
      <c r="N71" s="77">
        <v>0</v>
      </c>
      <c r="O71" s="74">
        <f t="shared" ref="O71:O73" si="107">L71-I71</f>
        <v>0</v>
      </c>
      <c r="P71" s="76">
        <f t="shared" ref="P71:P73" si="108">M71-J71</f>
        <v>0</v>
      </c>
      <c r="Q71" s="77">
        <f t="shared" ref="Q71:Q73" si="109">N71-K71</f>
        <v>0</v>
      </c>
      <c r="R71" s="20"/>
      <c r="S71" s="17">
        <f t="shared" ref="S71:S73" si="110">J71</f>
        <v>1668</v>
      </c>
      <c r="T71" s="17">
        <v>0</v>
      </c>
      <c r="U71" s="17">
        <v>0</v>
      </c>
      <c r="V71" s="17">
        <v>0</v>
      </c>
      <c r="W71" s="90"/>
      <c r="X71" s="90"/>
      <c r="Y71" s="104"/>
      <c r="Z71" s="104"/>
      <c r="AA71" s="107"/>
      <c r="AB71" s="107"/>
      <c r="AC71" s="90"/>
      <c r="AD71" s="90"/>
      <c r="AE71" s="90"/>
      <c r="AF71" s="90"/>
    </row>
    <row r="72" spans="1:32" s="24" customFormat="1" ht="64.5" customHeight="1" x14ac:dyDescent="0.3">
      <c r="A72" s="21" t="s">
        <v>86</v>
      </c>
      <c r="B72" s="92"/>
      <c r="C72" s="30" t="s">
        <v>115</v>
      </c>
      <c r="D72" s="88" t="s">
        <v>55</v>
      </c>
      <c r="E72" s="57">
        <v>1</v>
      </c>
      <c r="F72" s="57">
        <v>1</v>
      </c>
      <c r="G72" s="98"/>
      <c r="H72" s="98"/>
      <c r="I72" s="17">
        <f t="shared" si="83"/>
        <v>60125.777999999998</v>
      </c>
      <c r="J72" s="77">
        <v>60125.777999999998</v>
      </c>
      <c r="K72" s="77">
        <v>0</v>
      </c>
      <c r="L72" s="17">
        <f t="shared" si="106"/>
        <v>66686.58</v>
      </c>
      <c r="M72" s="77">
        <v>66686.58</v>
      </c>
      <c r="N72" s="77">
        <v>0</v>
      </c>
      <c r="O72" s="74">
        <f t="shared" si="107"/>
        <v>6560.8020000000033</v>
      </c>
      <c r="P72" s="76">
        <f t="shared" si="108"/>
        <v>6560.8020000000033</v>
      </c>
      <c r="Q72" s="77">
        <f t="shared" si="109"/>
        <v>0</v>
      </c>
      <c r="R72" s="115" t="s">
        <v>167</v>
      </c>
      <c r="S72" s="17">
        <f t="shared" si="110"/>
        <v>60125.777999999998</v>
      </c>
      <c r="T72" s="17">
        <v>0</v>
      </c>
      <c r="U72" s="17">
        <v>0</v>
      </c>
      <c r="V72" s="17">
        <v>0</v>
      </c>
      <c r="W72" s="90"/>
      <c r="X72" s="90"/>
      <c r="Y72" s="104"/>
      <c r="Z72" s="104"/>
      <c r="AA72" s="107"/>
      <c r="AB72" s="107"/>
      <c r="AC72" s="90"/>
      <c r="AD72" s="90"/>
      <c r="AE72" s="90"/>
      <c r="AF72" s="90"/>
    </row>
    <row r="73" spans="1:32" s="24" customFormat="1" ht="111.75" customHeight="1" x14ac:dyDescent="0.3">
      <c r="A73" s="21" t="s">
        <v>87</v>
      </c>
      <c r="B73" s="92"/>
      <c r="C73" s="30" t="s">
        <v>116</v>
      </c>
      <c r="D73" s="88" t="s">
        <v>55</v>
      </c>
      <c r="E73" s="57">
        <v>1</v>
      </c>
      <c r="F73" s="57">
        <v>1</v>
      </c>
      <c r="G73" s="98"/>
      <c r="H73" s="98"/>
      <c r="I73" s="17">
        <f>J73+K73</f>
        <v>34288.79464285713</v>
      </c>
      <c r="J73" s="77">
        <v>34288.79464285713</v>
      </c>
      <c r="K73" s="77">
        <v>0</v>
      </c>
      <c r="L73" s="17">
        <f t="shared" si="106"/>
        <v>24765.3</v>
      </c>
      <c r="M73" s="77">
        <v>24765.3</v>
      </c>
      <c r="N73" s="77">
        <v>0</v>
      </c>
      <c r="O73" s="74">
        <f t="shared" si="107"/>
        <v>-9523.4946428571311</v>
      </c>
      <c r="P73" s="76">
        <f t="shared" si="108"/>
        <v>-9523.4946428571311</v>
      </c>
      <c r="Q73" s="77">
        <f t="shared" si="109"/>
        <v>0</v>
      </c>
      <c r="R73" s="116"/>
      <c r="S73" s="17">
        <f t="shared" si="110"/>
        <v>34288.79464285713</v>
      </c>
      <c r="T73" s="17">
        <v>0</v>
      </c>
      <c r="U73" s="17">
        <v>0</v>
      </c>
      <c r="V73" s="17">
        <v>0</v>
      </c>
      <c r="W73" s="90"/>
      <c r="X73" s="90"/>
      <c r="Y73" s="104"/>
      <c r="Z73" s="104"/>
      <c r="AA73" s="107"/>
      <c r="AB73" s="107"/>
      <c r="AC73" s="90"/>
      <c r="AD73" s="90"/>
      <c r="AE73" s="90"/>
      <c r="AF73" s="90"/>
    </row>
    <row r="74" spans="1:32" s="87" customFormat="1" ht="49.5" customHeight="1" x14ac:dyDescent="0.3">
      <c r="A74" s="21"/>
      <c r="B74" s="92"/>
      <c r="C74" s="30" t="s">
        <v>138</v>
      </c>
      <c r="D74" s="88" t="s">
        <v>55</v>
      </c>
      <c r="E74" s="57">
        <v>1</v>
      </c>
      <c r="F74" s="57">
        <v>1</v>
      </c>
      <c r="G74" s="98"/>
      <c r="H74" s="98"/>
      <c r="I74" s="17">
        <f t="shared" ref="I74:I75" si="111">J74+K74</f>
        <v>7949.9999999999991</v>
      </c>
      <c r="J74" s="77">
        <v>0</v>
      </c>
      <c r="K74" s="77">
        <v>7949.9999999999991</v>
      </c>
      <c r="L74" s="17">
        <f t="shared" ref="L74:L75" si="112">M74+N74</f>
        <v>0</v>
      </c>
      <c r="M74" s="77">
        <v>0</v>
      </c>
      <c r="N74" s="77">
        <v>0</v>
      </c>
      <c r="O74" s="74">
        <f t="shared" ref="O74:O75" si="113">L74-I74</f>
        <v>-7949.9999999999991</v>
      </c>
      <c r="P74" s="76">
        <f t="shared" ref="P74:P75" si="114">M74-J74</f>
        <v>0</v>
      </c>
      <c r="Q74" s="77">
        <f t="shared" ref="Q74:Q75" si="115">N74-K74</f>
        <v>-7949.9999999999991</v>
      </c>
      <c r="R74" s="20" t="s">
        <v>143</v>
      </c>
      <c r="S74" s="17">
        <f t="shared" ref="S74:S75" si="116">J74</f>
        <v>0</v>
      </c>
      <c r="T74" s="17">
        <v>0</v>
      </c>
      <c r="U74" s="17">
        <v>0</v>
      </c>
      <c r="V74" s="17">
        <f>K74</f>
        <v>7949.9999999999991</v>
      </c>
      <c r="W74" s="90"/>
      <c r="X74" s="90"/>
      <c r="Y74" s="104"/>
      <c r="Z74" s="104"/>
      <c r="AA74" s="107"/>
      <c r="AB74" s="107"/>
      <c r="AC74" s="90"/>
      <c r="AD74" s="90"/>
      <c r="AE74" s="90"/>
      <c r="AF74" s="90"/>
    </row>
    <row r="75" spans="1:32" s="87" customFormat="1" ht="59.25" customHeight="1" x14ac:dyDescent="0.3">
      <c r="A75" s="21"/>
      <c r="B75" s="92"/>
      <c r="C75" s="30" t="s">
        <v>139</v>
      </c>
      <c r="D75" s="88" t="s">
        <v>55</v>
      </c>
      <c r="E75" s="57">
        <v>1</v>
      </c>
      <c r="F75" s="57">
        <v>1</v>
      </c>
      <c r="G75" s="98"/>
      <c r="H75" s="98"/>
      <c r="I75" s="17">
        <f t="shared" si="111"/>
        <v>27890</v>
      </c>
      <c r="J75" s="77">
        <v>0</v>
      </c>
      <c r="K75" s="77">
        <v>27890</v>
      </c>
      <c r="L75" s="17">
        <f t="shared" si="112"/>
        <v>0</v>
      </c>
      <c r="M75" s="77">
        <v>0</v>
      </c>
      <c r="N75" s="77">
        <v>0</v>
      </c>
      <c r="O75" s="74">
        <f t="shared" si="113"/>
        <v>-27890</v>
      </c>
      <c r="P75" s="76">
        <f t="shared" si="114"/>
        <v>0</v>
      </c>
      <c r="Q75" s="77">
        <f t="shared" si="115"/>
        <v>-27890</v>
      </c>
      <c r="R75" s="20" t="s">
        <v>143</v>
      </c>
      <c r="S75" s="17">
        <f t="shared" si="116"/>
        <v>0</v>
      </c>
      <c r="T75" s="17">
        <v>0</v>
      </c>
      <c r="U75" s="17">
        <v>0</v>
      </c>
      <c r="V75" s="17">
        <f>K75</f>
        <v>27890</v>
      </c>
      <c r="W75" s="90"/>
      <c r="X75" s="90"/>
      <c r="Y75" s="104"/>
      <c r="Z75" s="104"/>
      <c r="AA75" s="107"/>
      <c r="AB75" s="107"/>
      <c r="AC75" s="90"/>
      <c r="AD75" s="90"/>
      <c r="AE75" s="90"/>
      <c r="AF75" s="90"/>
    </row>
    <row r="76" spans="1:32" s="24" customFormat="1" ht="29.25" customHeight="1" x14ac:dyDescent="0.3">
      <c r="A76" s="21"/>
      <c r="B76" s="92"/>
      <c r="C76" s="10" t="s">
        <v>37</v>
      </c>
      <c r="D76" s="10"/>
      <c r="E76" s="13"/>
      <c r="F76" s="33"/>
      <c r="G76" s="98"/>
      <c r="H76" s="98"/>
      <c r="I76" s="12">
        <f>SUM(I77:I84)</f>
        <v>352189.12899999996</v>
      </c>
      <c r="J76" s="18">
        <f t="shared" ref="J76:Q76" si="117">SUM(J77:J84)</f>
        <v>34008.03571428571</v>
      </c>
      <c r="K76" s="18">
        <f t="shared" si="117"/>
        <v>318181.09328571422</v>
      </c>
      <c r="L76" s="12">
        <f t="shared" si="117"/>
        <v>324549.929</v>
      </c>
      <c r="M76" s="18">
        <f t="shared" si="117"/>
        <v>34008.03571428571</v>
      </c>
      <c r="N76" s="18">
        <f t="shared" si="117"/>
        <v>290541.89328571426</v>
      </c>
      <c r="O76" s="12">
        <f t="shared" si="117"/>
        <v>-27639.200000000001</v>
      </c>
      <c r="P76" s="18">
        <f t="shared" si="117"/>
        <v>0</v>
      </c>
      <c r="Q76" s="18">
        <f t="shared" si="117"/>
        <v>-27639.200000000001</v>
      </c>
      <c r="R76" s="20"/>
      <c r="S76" s="12">
        <f>SUM(S78:S84)</f>
        <v>28808.03571428571</v>
      </c>
      <c r="T76" s="12">
        <f t="shared" ref="T76:V76" si="118">SUM(T78:T84)</f>
        <v>0</v>
      </c>
      <c r="U76" s="12">
        <f t="shared" si="118"/>
        <v>0</v>
      </c>
      <c r="V76" s="12">
        <f t="shared" si="118"/>
        <v>318181.09328571422</v>
      </c>
      <c r="W76" s="90"/>
      <c r="X76" s="90"/>
      <c r="Y76" s="104"/>
      <c r="Z76" s="104"/>
      <c r="AA76" s="107"/>
      <c r="AB76" s="107"/>
      <c r="AC76" s="90"/>
      <c r="AD76" s="90"/>
      <c r="AE76" s="90"/>
      <c r="AF76" s="90"/>
    </row>
    <row r="77" spans="1:32" s="24" customFormat="1" ht="25.5" customHeight="1" x14ac:dyDescent="0.3">
      <c r="A77" s="21" t="s">
        <v>67</v>
      </c>
      <c r="B77" s="92"/>
      <c r="C77" s="26" t="s">
        <v>117</v>
      </c>
      <c r="D77" s="88" t="s">
        <v>55</v>
      </c>
      <c r="E77" s="57">
        <v>1</v>
      </c>
      <c r="F77" s="57">
        <v>1</v>
      </c>
      <c r="G77" s="98"/>
      <c r="H77" s="98"/>
      <c r="I77" s="17">
        <f>J77+K77</f>
        <v>5199.9999999999991</v>
      </c>
      <c r="J77" s="77">
        <v>5199.9999999999991</v>
      </c>
      <c r="K77" s="77">
        <v>0</v>
      </c>
      <c r="L77" s="17">
        <f>M77+N77</f>
        <v>5199.9999999999991</v>
      </c>
      <c r="M77" s="77">
        <v>5199.9999999999991</v>
      </c>
      <c r="N77" s="77">
        <v>0</v>
      </c>
      <c r="O77" s="74">
        <f t="shared" ref="O77" si="119">L77-I77</f>
        <v>0</v>
      </c>
      <c r="P77" s="76">
        <f t="shared" ref="P77" si="120">M77-J77</f>
        <v>0</v>
      </c>
      <c r="Q77" s="77">
        <f t="shared" ref="Q77" si="121">N77-K77</f>
        <v>0</v>
      </c>
      <c r="R77" s="20"/>
      <c r="S77" s="17">
        <f>J77</f>
        <v>5199.9999999999991</v>
      </c>
      <c r="T77" s="17">
        <v>0</v>
      </c>
      <c r="U77" s="17">
        <v>0</v>
      </c>
      <c r="V77" s="17">
        <v>0</v>
      </c>
      <c r="W77" s="90"/>
      <c r="X77" s="90"/>
      <c r="Y77" s="104"/>
      <c r="Z77" s="104"/>
      <c r="AA77" s="107"/>
      <c r="AB77" s="107"/>
      <c r="AC77" s="90"/>
      <c r="AD77" s="90"/>
      <c r="AE77" s="90"/>
      <c r="AF77" s="90"/>
    </row>
    <row r="78" spans="1:32" s="87" customFormat="1" ht="48" customHeight="1" x14ac:dyDescent="0.3">
      <c r="A78" s="21" t="s">
        <v>68</v>
      </c>
      <c r="B78" s="92"/>
      <c r="C78" s="26" t="s">
        <v>118</v>
      </c>
      <c r="D78" s="88" t="s">
        <v>66</v>
      </c>
      <c r="E78" s="57">
        <v>1</v>
      </c>
      <c r="F78" s="57">
        <v>1</v>
      </c>
      <c r="G78" s="98"/>
      <c r="H78" s="98"/>
      <c r="I78" s="17">
        <f>J78+K78</f>
        <v>79464.285999999993</v>
      </c>
      <c r="J78" s="77">
        <v>28808.03571428571</v>
      </c>
      <c r="K78" s="77">
        <v>50656.250285714283</v>
      </c>
      <c r="L78" s="17">
        <f>M78+N78</f>
        <v>79464.285999999993</v>
      </c>
      <c r="M78" s="77">
        <v>28808.03571428571</v>
      </c>
      <c r="N78" s="77">
        <v>50656.250285714283</v>
      </c>
      <c r="O78" s="74">
        <f t="shared" ref="O78" si="122">L78-I78</f>
        <v>0</v>
      </c>
      <c r="P78" s="76">
        <f t="shared" ref="P78" si="123">M78-J78</f>
        <v>0</v>
      </c>
      <c r="Q78" s="77">
        <f t="shared" ref="Q78" si="124">N78-K78</f>
        <v>0</v>
      </c>
      <c r="R78" s="20"/>
      <c r="S78" s="17">
        <f>J78</f>
        <v>28808.03571428571</v>
      </c>
      <c r="T78" s="17">
        <v>0</v>
      </c>
      <c r="U78" s="17">
        <v>0</v>
      </c>
      <c r="V78" s="17">
        <f>K78</f>
        <v>50656.250285714283</v>
      </c>
      <c r="W78" s="90"/>
      <c r="X78" s="90"/>
      <c r="Y78" s="104"/>
      <c r="Z78" s="104"/>
      <c r="AA78" s="107"/>
      <c r="AB78" s="107"/>
      <c r="AC78" s="90"/>
      <c r="AD78" s="90"/>
      <c r="AE78" s="90"/>
      <c r="AF78" s="90"/>
    </row>
    <row r="79" spans="1:32" s="87" customFormat="1" ht="48" customHeight="1" x14ac:dyDescent="0.3">
      <c r="A79" s="21" t="s">
        <v>69</v>
      </c>
      <c r="B79" s="92"/>
      <c r="C79" s="26" t="s">
        <v>118</v>
      </c>
      <c r="D79" s="88" t="s">
        <v>66</v>
      </c>
      <c r="E79" s="57">
        <v>1</v>
      </c>
      <c r="F79" s="57">
        <v>1</v>
      </c>
      <c r="G79" s="98"/>
      <c r="H79" s="98"/>
      <c r="I79" s="17">
        <f>J79+K79</f>
        <v>33107.142999999989</v>
      </c>
      <c r="J79" s="77">
        <v>0</v>
      </c>
      <c r="K79" s="77">
        <v>33107.142999999989</v>
      </c>
      <c r="L79" s="17">
        <f>M79+N79</f>
        <v>33107.142999999989</v>
      </c>
      <c r="M79" s="77">
        <v>0</v>
      </c>
      <c r="N79" s="77">
        <v>33107.142999999989</v>
      </c>
      <c r="O79" s="74">
        <f t="shared" ref="O79" si="125">L79-I79</f>
        <v>0</v>
      </c>
      <c r="P79" s="76">
        <f t="shared" ref="P79" si="126">M79-J79</f>
        <v>0</v>
      </c>
      <c r="Q79" s="77">
        <f t="shared" ref="Q79" si="127">N79-K79</f>
        <v>0</v>
      </c>
      <c r="R79" s="20"/>
      <c r="S79" s="17">
        <f>J79</f>
        <v>0</v>
      </c>
      <c r="T79" s="17">
        <v>0</v>
      </c>
      <c r="U79" s="17">
        <v>0</v>
      </c>
      <c r="V79" s="17">
        <f t="shared" ref="V79:V84" si="128">K79</f>
        <v>33107.142999999989</v>
      </c>
      <c r="W79" s="90"/>
      <c r="X79" s="90"/>
      <c r="Y79" s="104"/>
      <c r="Z79" s="104"/>
      <c r="AA79" s="107"/>
      <c r="AB79" s="107"/>
      <c r="AC79" s="90"/>
      <c r="AD79" s="90"/>
      <c r="AE79" s="90"/>
      <c r="AF79" s="90"/>
    </row>
    <row r="80" spans="1:32" s="87" customFormat="1" ht="64.5" customHeight="1" x14ac:dyDescent="0.3">
      <c r="A80" s="21" t="s">
        <v>70</v>
      </c>
      <c r="B80" s="92"/>
      <c r="C80" s="26" t="s">
        <v>126</v>
      </c>
      <c r="D80" s="88" t="s">
        <v>55</v>
      </c>
      <c r="E80" s="57">
        <v>1</v>
      </c>
      <c r="F80" s="57">
        <v>1</v>
      </c>
      <c r="G80" s="98"/>
      <c r="H80" s="98"/>
      <c r="I80" s="17">
        <f t="shared" ref="I80:I84" si="129">J80+K80</f>
        <v>154299.99999999997</v>
      </c>
      <c r="J80" s="77">
        <v>0</v>
      </c>
      <c r="K80" s="77">
        <v>154299.99999999997</v>
      </c>
      <c r="L80" s="17">
        <f t="shared" ref="L80:L84" si="130">M80+N80</f>
        <v>154300</v>
      </c>
      <c r="M80" s="77">
        <v>0</v>
      </c>
      <c r="N80" s="77">
        <v>154300</v>
      </c>
      <c r="O80" s="74">
        <f t="shared" ref="O80:O84" si="131">L80-I80</f>
        <v>0</v>
      </c>
      <c r="P80" s="76">
        <f t="shared" ref="P80:P84" si="132">M80-J80</f>
        <v>0</v>
      </c>
      <c r="Q80" s="77">
        <f t="shared" ref="Q80:Q84" si="133">N80-K80</f>
        <v>0</v>
      </c>
      <c r="R80" s="20"/>
      <c r="S80" s="17">
        <f t="shared" ref="S80:S84" si="134">J80</f>
        <v>0</v>
      </c>
      <c r="T80" s="17">
        <v>0</v>
      </c>
      <c r="U80" s="17">
        <v>0</v>
      </c>
      <c r="V80" s="17">
        <f t="shared" si="128"/>
        <v>154299.99999999997</v>
      </c>
      <c r="W80" s="90"/>
      <c r="X80" s="90"/>
      <c r="Y80" s="104"/>
      <c r="Z80" s="104"/>
      <c r="AA80" s="107"/>
      <c r="AB80" s="107"/>
      <c r="AC80" s="90"/>
      <c r="AD80" s="90"/>
      <c r="AE80" s="90"/>
      <c r="AF80" s="90"/>
    </row>
    <row r="81" spans="1:32" s="87" customFormat="1" ht="68.25" customHeight="1" x14ac:dyDescent="0.3">
      <c r="A81" s="21" t="s">
        <v>71</v>
      </c>
      <c r="B81" s="92"/>
      <c r="C81" s="26" t="s">
        <v>127</v>
      </c>
      <c r="D81" s="88" t="s">
        <v>55</v>
      </c>
      <c r="E81" s="57">
        <v>1</v>
      </c>
      <c r="F81" s="57">
        <v>1</v>
      </c>
      <c r="G81" s="98"/>
      <c r="H81" s="98"/>
      <c r="I81" s="17">
        <f t="shared" si="129"/>
        <v>14049.999999999998</v>
      </c>
      <c r="J81" s="77">
        <v>0</v>
      </c>
      <c r="K81" s="77">
        <v>14049.999999999998</v>
      </c>
      <c r="L81" s="17">
        <f t="shared" si="130"/>
        <v>14050</v>
      </c>
      <c r="M81" s="77">
        <v>0</v>
      </c>
      <c r="N81" s="77">
        <v>14050</v>
      </c>
      <c r="O81" s="74">
        <f t="shared" si="131"/>
        <v>0</v>
      </c>
      <c r="P81" s="76">
        <f t="shared" si="132"/>
        <v>0</v>
      </c>
      <c r="Q81" s="77">
        <f t="shared" si="133"/>
        <v>0</v>
      </c>
      <c r="R81" s="20"/>
      <c r="S81" s="17">
        <f t="shared" si="134"/>
        <v>0</v>
      </c>
      <c r="T81" s="17">
        <v>0</v>
      </c>
      <c r="U81" s="17">
        <v>0</v>
      </c>
      <c r="V81" s="17">
        <f t="shared" si="128"/>
        <v>14049.999999999998</v>
      </c>
      <c r="W81" s="90"/>
      <c r="X81" s="90"/>
      <c r="Y81" s="104"/>
      <c r="Z81" s="104"/>
      <c r="AA81" s="107"/>
      <c r="AB81" s="107"/>
      <c r="AC81" s="90"/>
      <c r="AD81" s="90"/>
      <c r="AE81" s="90"/>
      <c r="AF81" s="90"/>
    </row>
    <row r="82" spans="1:32" s="87" customFormat="1" ht="48" customHeight="1" x14ac:dyDescent="0.3">
      <c r="A82" s="21" t="s">
        <v>72</v>
      </c>
      <c r="B82" s="92"/>
      <c r="C82" s="26" t="s">
        <v>128</v>
      </c>
      <c r="D82" s="88" t="s">
        <v>55</v>
      </c>
      <c r="E82" s="57">
        <v>1</v>
      </c>
      <c r="F82" s="57">
        <v>1</v>
      </c>
      <c r="G82" s="98"/>
      <c r="H82" s="98"/>
      <c r="I82" s="17">
        <f t="shared" si="129"/>
        <v>24499.999999999996</v>
      </c>
      <c r="J82" s="77">
        <v>0</v>
      </c>
      <c r="K82" s="77">
        <v>24499.999999999996</v>
      </c>
      <c r="L82" s="17">
        <f t="shared" si="130"/>
        <v>24500</v>
      </c>
      <c r="M82" s="77">
        <v>0</v>
      </c>
      <c r="N82" s="77">
        <v>24500</v>
      </c>
      <c r="O82" s="74">
        <f t="shared" si="131"/>
        <v>0</v>
      </c>
      <c r="P82" s="76">
        <f t="shared" si="132"/>
        <v>0</v>
      </c>
      <c r="Q82" s="77">
        <f t="shared" si="133"/>
        <v>0</v>
      </c>
      <c r="R82" s="20"/>
      <c r="S82" s="17">
        <f t="shared" si="134"/>
        <v>0</v>
      </c>
      <c r="T82" s="17">
        <v>0</v>
      </c>
      <c r="U82" s="17">
        <v>0</v>
      </c>
      <c r="V82" s="17">
        <f t="shared" si="128"/>
        <v>24499.999999999996</v>
      </c>
      <c r="W82" s="90"/>
      <c r="X82" s="90"/>
      <c r="Y82" s="104"/>
      <c r="Z82" s="104"/>
      <c r="AA82" s="107"/>
      <c r="AB82" s="107"/>
      <c r="AC82" s="90"/>
      <c r="AD82" s="90"/>
      <c r="AE82" s="90"/>
      <c r="AF82" s="90"/>
    </row>
    <row r="83" spans="1:32" s="87" customFormat="1" ht="87.75" customHeight="1" x14ac:dyDescent="0.3">
      <c r="A83" s="21" t="s">
        <v>73</v>
      </c>
      <c r="B83" s="92"/>
      <c r="C83" s="26" t="s">
        <v>129</v>
      </c>
      <c r="D83" s="88" t="s">
        <v>55</v>
      </c>
      <c r="E83" s="57">
        <v>1</v>
      </c>
      <c r="F83" s="57">
        <v>1</v>
      </c>
      <c r="G83" s="98"/>
      <c r="H83" s="98"/>
      <c r="I83" s="17">
        <f t="shared" si="129"/>
        <v>28978.5</v>
      </c>
      <c r="J83" s="77">
        <v>0</v>
      </c>
      <c r="K83" s="77">
        <v>28978.5</v>
      </c>
      <c r="L83" s="17">
        <f t="shared" si="130"/>
        <v>0</v>
      </c>
      <c r="M83" s="77">
        <v>0</v>
      </c>
      <c r="N83" s="77">
        <v>0</v>
      </c>
      <c r="O83" s="74">
        <f t="shared" si="131"/>
        <v>-28978.5</v>
      </c>
      <c r="P83" s="76">
        <f t="shared" si="132"/>
        <v>0</v>
      </c>
      <c r="Q83" s="77">
        <f t="shared" si="133"/>
        <v>-28978.5</v>
      </c>
      <c r="R83" s="20" t="s">
        <v>143</v>
      </c>
      <c r="S83" s="17">
        <f t="shared" si="134"/>
        <v>0</v>
      </c>
      <c r="T83" s="17">
        <v>0</v>
      </c>
      <c r="U83" s="17">
        <v>0</v>
      </c>
      <c r="V83" s="17">
        <f t="shared" si="128"/>
        <v>28978.5</v>
      </c>
      <c r="W83" s="90"/>
      <c r="X83" s="90"/>
      <c r="Y83" s="104"/>
      <c r="Z83" s="104"/>
      <c r="AA83" s="107"/>
      <c r="AB83" s="107"/>
      <c r="AC83" s="90"/>
      <c r="AD83" s="90"/>
      <c r="AE83" s="90"/>
      <c r="AF83" s="90"/>
    </row>
    <row r="84" spans="1:32" s="87" customFormat="1" ht="30.75" customHeight="1" x14ac:dyDescent="0.3">
      <c r="A84" s="21" t="s">
        <v>74</v>
      </c>
      <c r="B84" s="92"/>
      <c r="C84" s="26" t="s">
        <v>130</v>
      </c>
      <c r="D84" s="88" t="s">
        <v>55</v>
      </c>
      <c r="E84" s="57">
        <v>1</v>
      </c>
      <c r="F84" s="57">
        <v>1</v>
      </c>
      <c r="G84" s="98"/>
      <c r="H84" s="98"/>
      <c r="I84" s="17">
        <f t="shared" si="129"/>
        <v>12589.2</v>
      </c>
      <c r="J84" s="77">
        <v>0</v>
      </c>
      <c r="K84" s="77">
        <v>12589.2</v>
      </c>
      <c r="L84" s="17">
        <f t="shared" si="130"/>
        <v>13928.5</v>
      </c>
      <c r="M84" s="77">
        <v>0</v>
      </c>
      <c r="N84" s="77">
        <v>13928.5</v>
      </c>
      <c r="O84" s="74">
        <f t="shared" si="131"/>
        <v>1339.2999999999993</v>
      </c>
      <c r="P84" s="76">
        <f t="shared" si="132"/>
        <v>0</v>
      </c>
      <c r="Q84" s="77">
        <f t="shared" si="133"/>
        <v>1339.2999999999993</v>
      </c>
      <c r="R84" s="20"/>
      <c r="S84" s="17">
        <f t="shared" si="134"/>
        <v>0</v>
      </c>
      <c r="T84" s="17">
        <v>0</v>
      </c>
      <c r="U84" s="17">
        <v>0</v>
      </c>
      <c r="V84" s="17">
        <f t="shared" si="128"/>
        <v>12589.2</v>
      </c>
      <c r="W84" s="90"/>
      <c r="X84" s="90"/>
      <c r="Y84" s="104"/>
      <c r="Z84" s="104"/>
      <c r="AA84" s="107"/>
      <c r="AB84" s="107"/>
      <c r="AC84" s="90"/>
      <c r="AD84" s="90"/>
      <c r="AE84" s="90"/>
      <c r="AF84" s="90"/>
    </row>
    <row r="85" spans="1:32" s="24" customFormat="1" ht="35.25" customHeight="1" x14ac:dyDescent="0.3">
      <c r="A85" s="21"/>
      <c r="B85" s="92"/>
      <c r="C85" s="10" t="s">
        <v>63</v>
      </c>
      <c r="D85" s="88"/>
      <c r="E85" s="34"/>
      <c r="F85" s="34"/>
      <c r="G85" s="98"/>
      <c r="H85" s="98"/>
      <c r="I85" s="12">
        <f>SUM(I86:I91)</f>
        <v>3973.5</v>
      </c>
      <c r="J85" s="18">
        <f t="shared" ref="J85:Q85" si="135">SUM(J86:J91)</f>
        <v>3973.5</v>
      </c>
      <c r="K85" s="18">
        <f t="shared" si="135"/>
        <v>0</v>
      </c>
      <c r="L85" s="12">
        <f t="shared" si="135"/>
        <v>3973.5</v>
      </c>
      <c r="M85" s="18">
        <f t="shared" si="135"/>
        <v>3973.5</v>
      </c>
      <c r="N85" s="18">
        <f t="shared" si="135"/>
        <v>0</v>
      </c>
      <c r="O85" s="12">
        <f t="shared" si="135"/>
        <v>0</v>
      </c>
      <c r="P85" s="18">
        <f t="shared" si="135"/>
        <v>0</v>
      </c>
      <c r="Q85" s="18">
        <f t="shared" si="135"/>
        <v>0</v>
      </c>
      <c r="R85" s="20"/>
      <c r="S85" s="12">
        <f>SUM(S86:S91)</f>
        <v>3973.5</v>
      </c>
      <c r="T85" s="12">
        <f t="shared" ref="T85" si="136">SUM(T86:T91)</f>
        <v>0</v>
      </c>
      <c r="U85" s="12">
        <f t="shared" ref="U85" si="137">SUM(U86:U91)</f>
        <v>0</v>
      </c>
      <c r="V85" s="12">
        <f t="shared" ref="V85" si="138">SUM(V86:V91)</f>
        <v>0</v>
      </c>
      <c r="W85" s="90"/>
      <c r="X85" s="90"/>
      <c r="Y85" s="104"/>
      <c r="Z85" s="104"/>
      <c r="AA85" s="107"/>
      <c r="AB85" s="107"/>
      <c r="AC85" s="90"/>
      <c r="AD85" s="90"/>
      <c r="AE85" s="90"/>
      <c r="AF85" s="90"/>
    </row>
    <row r="86" spans="1:32" s="24" customFormat="1" ht="88.5" customHeight="1" x14ac:dyDescent="0.3">
      <c r="A86" s="21" t="s">
        <v>75</v>
      </c>
      <c r="B86" s="92"/>
      <c r="C86" s="30" t="s">
        <v>161</v>
      </c>
      <c r="D86" s="88" t="s">
        <v>54</v>
      </c>
      <c r="E86" s="81">
        <v>0.58020000000000005</v>
      </c>
      <c r="F86" s="81">
        <v>0.58020000000000005</v>
      </c>
      <c r="G86" s="98"/>
      <c r="H86" s="98"/>
      <c r="I86" s="17">
        <f>J86+K86</f>
        <v>210</v>
      </c>
      <c r="J86" s="77">
        <v>210</v>
      </c>
      <c r="K86" s="77">
        <v>0</v>
      </c>
      <c r="L86" s="17">
        <f>M86+N86</f>
        <v>210</v>
      </c>
      <c r="M86" s="77">
        <v>210</v>
      </c>
      <c r="N86" s="77">
        <v>0</v>
      </c>
      <c r="O86" s="74">
        <f t="shared" ref="O86" si="139">L86-I86</f>
        <v>0</v>
      </c>
      <c r="P86" s="76">
        <f t="shared" ref="P86" si="140">M86-J86</f>
        <v>0</v>
      </c>
      <c r="Q86" s="77">
        <f t="shared" ref="Q86" si="141">N86-K86</f>
        <v>0</v>
      </c>
      <c r="R86" s="20"/>
      <c r="S86" s="17">
        <f>J86</f>
        <v>210</v>
      </c>
      <c r="T86" s="17">
        <v>0</v>
      </c>
      <c r="U86" s="17">
        <v>0</v>
      </c>
      <c r="V86" s="17">
        <v>0</v>
      </c>
      <c r="W86" s="90"/>
      <c r="X86" s="90"/>
      <c r="Y86" s="104"/>
      <c r="Z86" s="104"/>
      <c r="AA86" s="107"/>
      <c r="AB86" s="107"/>
      <c r="AC86" s="90"/>
      <c r="AD86" s="90"/>
      <c r="AE86" s="90"/>
      <c r="AF86" s="90"/>
    </row>
    <row r="87" spans="1:32" s="24" customFormat="1" ht="48.75" customHeight="1" x14ac:dyDescent="0.3">
      <c r="A87" s="21" t="s">
        <v>76</v>
      </c>
      <c r="B87" s="92"/>
      <c r="C87" s="26" t="s">
        <v>162</v>
      </c>
      <c r="D87" s="88" t="s">
        <v>54</v>
      </c>
      <c r="E87" s="82">
        <v>0.3</v>
      </c>
      <c r="F87" s="82">
        <v>0.3</v>
      </c>
      <c r="G87" s="98"/>
      <c r="H87" s="98"/>
      <c r="I87" s="17">
        <f t="shared" ref="I87:I91" si="142">J87+K87</f>
        <v>200</v>
      </c>
      <c r="J87" s="77">
        <v>200</v>
      </c>
      <c r="K87" s="77">
        <v>0</v>
      </c>
      <c r="L87" s="17">
        <f t="shared" ref="L87:L91" si="143">M87+N87</f>
        <v>200</v>
      </c>
      <c r="M87" s="77">
        <v>200</v>
      </c>
      <c r="N87" s="77">
        <v>0</v>
      </c>
      <c r="O87" s="74">
        <f t="shared" ref="O87:O91" si="144">L87-I87</f>
        <v>0</v>
      </c>
      <c r="P87" s="76">
        <f t="shared" ref="P87:P91" si="145">M87-J87</f>
        <v>0</v>
      </c>
      <c r="Q87" s="77">
        <f t="shared" ref="Q87:Q91" si="146">N87-K87</f>
        <v>0</v>
      </c>
      <c r="R87" s="20"/>
      <c r="S87" s="17">
        <f t="shared" ref="S87:S91" si="147">J87</f>
        <v>200</v>
      </c>
      <c r="T87" s="17">
        <v>0</v>
      </c>
      <c r="U87" s="17">
        <v>0</v>
      </c>
      <c r="V87" s="17">
        <v>0</v>
      </c>
      <c r="W87" s="90"/>
      <c r="X87" s="90"/>
      <c r="Y87" s="104"/>
      <c r="Z87" s="104"/>
      <c r="AA87" s="107"/>
      <c r="AB87" s="107"/>
      <c r="AC87" s="90"/>
      <c r="AD87" s="90"/>
      <c r="AE87" s="90"/>
      <c r="AF87" s="90"/>
    </row>
    <row r="88" spans="1:32" s="24" customFormat="1" ht="62.25" customHeight="1" x14ac:dyDescent="0.3">
      <c r="A88" s="21" t="s">
        <v>77</v>
      </c>
      <c r="B88" s="92"/>
      <c r="C88" s="30" t="s">
        <v>163</v>
      </c>
      <c r="D88" s="88" t="s">
        <v>54</v>
      </c>
      <c r="E88" s="82">
        <v>0.2</v>
      </c>
      <c r="F88" s="82">
        <v>0.2</v>
      </c>
      <c r="G88" s="98"/>
      <c r="H88" s="98"/>
      <c r="I88" s="17">
        <f t="shared" si="142"/>
        <v>241</v>
      </c>
      <c r="J88" s="77">
        <v>241</v>
      </c>
      <c r="K88" s="77">
        <v>0</v>
      </c>
      <c r="L88" s="17">
        <f t="shared" si="143"/>
        <v>241</v>
      </c>
      <c r="M88" s="77">
        <v>241</v>
      </c>
      <c r="N88" s="77">
        <v>0</v>
      </c>
      <c r="O88" s="74">
        <f t="shared" si="144"/>
        <v>0</v>
      </c>
      <c r="P88" s="76">
        <f t="shared" si="145"/>
        <v>0</v>
      </c>
      <c r="Q88" s="77">
        <f t="shared" si="146"/>
        <v>0</v>
      </c>
      <c r="R88" s="20"/>
      <c r="S88" s="17">
        <f t="shared" si="147"/>
        <v>241</v>
      </c>
      <c r="T88" s="17">
        <v>0</v>
      </c>
      <c r="U88" s="17">
        <v>0</v>
      </c>
      <c r="V88" s="17">
        <v>0</v>
      </c>
      <c r="W88" s="90"/>
      <c r="X88" s="90"/>
      <c r="Y88" s="104"/>
      <c r="Z88" s="104"/>
      <c r="AA88" s="107"/>
      <c r="AB88" s="107"/>
      <c r="AC88" s="90"/>
      <c r="AD88" s="90"/>
      <c r="AE88" s="90"/>
      <c r="AF88" s="90"/>
    </row>
    <row r="89" spans="1:32" s="24" customFormat="1" ht="49.5" customHeight="1" x14ac:dyDescent="0.3">
      <c r="A89" s="21" t="s">
        <v>78</v>
      </c>
      <c r="B89" s="92"/>
      <c r="C89" s="30" t="s">
        <v>164</v>
      </c>
      <c r="D89" s="88" t="s">
        <v>64</v>
      </c>
      <c r="E89" s="82">
        <v>119.3</v>
      </c>
      <c r="F89" s="82">
        <v>119.3</v>
      </c>
      <c r="G89" s="98"/>
      <c r="H89" s="98"/>
      <c r="I89" s="17">
        <f t="shared" si="142"/>
        <v>615.49999999999989</v>
      </c>
      <c r="J89" s="77">
        <v>615.49999999999989</v>
      </c>
      <c r="K89" s="77">
        <v>0</v>
      </c>
      <c r="L89" s="17">
        <f t="shared" si="143"/>
        <v>615.49999999999989</v>
      </c>
      <c r="M89" s="77">
        <v>615.49999999999989</v>
      </c>
      <c r="N89" s="77">
        <v>0</v>
      </c>
      <c r="O89" s="74">
        <f t="shared" si="144"/>
        <v>0</v>
      </c>
      <c r="P89" s="76">
        <f t="shared" si="145"/>
        <v>0</v>
      </c>
      <c r="Q89" s="77">
        <f t="shared" si="146"/>
        <v>0</v>
      </c>
      <c r="R89" s="20"/>
      <c r="S89" s="17">
        <f t="shared" si="147"/>
        <v>615.49999999999989</v>
      </c>
      <c r="T89" s="17">
        <v>0</v>
      </c>
      <c r="U89" s="17">
        <v>0</v>
      </c>
      <c r="V89" s="17">
        <v>0</v>
      </c>
      <c r="W89" s="90"/>
      <c r="X89" s="90"/>
      <c r="Y89" s="104"/>
      <c r="Z89" s="104"/>
      <c r="AA89" s="107"/>
      <c r="AB89" s="107"/>
      <c r="AC89" s="90"/>
      <c r="AD89" s="90"/>
      <c r="AE89" s="90"/>
      <c r="AF89" s="90"/>
    </row>
    <row r="90" spans="1:32" s="24" customFormat="1" ht="29.25" customHeight="1" x14ac:dyDescent="0.3">
      <c r="A90" s="21" t="s">
        <v>79</v>
      </c>
      <c r="B90" s="92"/>
      <c r="C90" s="26" t="s">
        <v>165</v>
      </c>
      <c r="D90" s="88" t="s">
        <v>64</v>
      </c>
      <c r="E90" s="82">
        <v>353.9</v>
      </c>
      <c r="F90" s="82">
        <v>353.9</v>
      </c>
      <c r="G90" s="98"/>
      <c r="H90" s="98"/>
      <c r="I90" s="17">
        <f t="shared" si="142"/>
        <v>1384</v>
      </c>
      <c r="J90" s="77">
        <v>1384</v>
      </c>
      <c r="K90" s="77">
        <v>0</v>
      </c>
      <c r="L90" s="17">
        <f t="shared" si="143"/>
        <v>1384</v>
      </c>
      <c r="M90" s="77">
        <v>1384</v>
      </c>
      <c r="N90" s="77">
        <v>0</v>
      </c>
      <c r="O90" s="74">
        <f t="shared" si="144"/>
        <v>0</v>
      </c>
      <c r="P90" s="76">
        <f t="shared" si="145"/>
        <v>0</v>
      </c>
      <c r="Q90" s="77">
        <f t="shared" si="146"/>
        <v>0</v>
      </c>
      <c r="R90" s="20"/>
      <c r="S90" s="17">
        <f t="shared" si="147"/>
        <v>1384</v>
      </c>
      <c r="T90" s="17">
        <v>0</v>
      </c>
      <c r="U90" s="17">
        <v>0</v>
      </c>
      <c r="V90" s="17">
        <v>0</v>
      </c>
      <c r="W90" s="90"/>
      <c r="X90" s="90"/>
      <c r="Y90" s="104"/>
      <c r="Z90" s="104"/>
      <c r="AA90" s="107"/>
      <c r="AB90" s="107"/>
      <c r="AC90" s="90"/>
      <c r="AD90" s="90"/>
      <c r="AE90" s="90"/>
      <c r="AF90" s="90"/>
    </row>
    <row r="91" spans="1:32" s="24" customFormat="1" ht="29.25" customHeight="1" x14ac:dyDescent="0.3">
      <c r="A91" s="21" t="s">
        <v>80</v>
      </c>
      <c r="B91" s="92"/>
      <c r="C91" s="30" t="s">
        <v>166</v>
      </c>
      <c r="D91" s="88" t="s">
        <v>64</v>
      </c>
      <c r="E91" s="82">
        <v>119.3</v>
      </c>
      <c r="F91" s="82">
        <v>119.3</v>
      </c>
      <c r="G91" s="98"/>
      <c r="H91" s="98"/>
      <c r="I91" s="17">
        <f t="shared" si="142"/>
        <v>1323</v>
      </c>
      <c r="J91" s="77">
        <v>1323</v>
      </c>
      <c r="K91" s="77">
        <v>0</v>
      </c>
      <c r="L91" s="17">
        <f t="shared" si="143"/>
        <v>1323</v>
      </c>
      <c r="M91" s="77">
        <v>1323</v>
      </c>
      <c r="N91" s="77">
        <v>0</v>
      </c>
      <c r="O91" s="74">
        <f t="shared" si="144"/>
        <v>0</v>
      </c>
      <c r="P91" s="76">
        <f t="shared" si="145"/>
        <v>0</v>
      </c>
      <c r="Q91" s="77">
        <f t="shared" si="146"/>
        <v>0</v>
      </c>
      <c r="R91" s="20"/>
      <c r="S91" s="17">
        <f t="shared" si="147"/>
        <v>1323</v>
      </c>
      <c r="T91" s="17">
        <v>0</v>
      </c>
      <c r="U91" s="17">
        <v>0</v>
      </c>
      <c r="V91" s="17">
        <v>0</v>
      </c>
      <c r="W91" s="90"/>
      <c r="X91" s="90"/>
      <c r="Y91" s="104"/>
      <c r="Z91" s="104"/>
      <c r="AA91" s="107"/>
      <c r="AB91" s="107"/>
      <c r="AC91" s="90"/>
      <c r="AD91" s="90"/>
      <c r="AE91" s="90"/>
      <c r="AF91" s="90"/>
    </row>
    <row r="92" spans="1:32" ht="33" customHeight="1" x14ac:dyDescent="0.3">
      <c r="A92" s="38"/>
      <c r="B92" s="92"/>
      <c r="C92" s="39" t="s">
        <v>40</v>
      </c>
      <c r="D92" s="33" t="s">
        <v>30</v>
      </c>
      <c r="E92" s="33" t="s">
        <v>30</v>
      </c>
      <c r="F92" s="33" t="s">
        <v>30</v>
      </c>
      <c r="G92" s="98"/>
      <c r="H92" s="99"/>
      <c r="I92" s="12">
        <f>I51+I60+I69+I76+I85</f>
        <v>1620209.5892321428</v>
      </c>
      <c r="J92" s="18">
        <f t="shared" ref="J92:V92" si="148">J51+J60+J69+J76+J85</f>
        <v>608797.88844642846</v>
      </c>
      <c r="K92" s="18">
        <f t="shared" si="148"/>
        <v>1011411.7007857142</v>
      </c>
      <c r="L92" s="12">
        <f t="shared" si="148"/>
        <v>1481916.176589286</v>
      </c>
      <c r="M92" s="18">
        <f t="shared" si="148"/>
        <v>623446.67580357147</v>
      </c>
      <c r="N92" s="18">
        <f t="shared" si="148"/>
        <v>858469.50078571425</v>
      </c>
      <c r="O92" s="12">
        <f t="shared" si="148"/>
        <v>-138293.41264285715</v>
      </c>
      <c r="P92" s="18">
        <f t="shared" si="148"/>
        <v>14648.787357142875</v>
      </c>
      <c r="Q92" s="18">
        <f t="shared" si="148"/>
        <v>-152942.20000000001</v>
      </c>
      <c r="R92" s="20"/>
      <c r="S92" s="12">
        <f t="shared" si="148"/>
        <v>603597.88844642846</v>
      </c>
      <c r="T92" s="12">
        <f t="shared" si="148"/>
        <v>0</v>
      </c>
      <c r="U92" s="12">
        <f t="shared" si="148"/>
        <v>0</v>
      </c>
      <c r="V92" s="12">
        <f t="shared" si="148"/>
        <v>1011411.7007857142</v>
      </c>
      <c r="W92" s="90"/>
      <c r="X92" s="90"/>
      <c r="Y92" s="104"/>
      <c r="Z92" s="104"/>
      <c r="AA92" s="107"/>
      <c r="AB92" s="107"/>
      <c r="AC92" s="90"/>
      <c r="AD92" s="90"/>
      <c r="AE92" s="90"/>
      <c r="AF92" s="90"/>
    </row>
    <row r="93" spans="1:32" s="1" customFormat="1" ht="42.75" customHeight="1" x14ac:dyDescent="0.25">
      <c r="A93" s="88"/>
      <c r="B93" s="92"/>
      <c r="C93" s="32" t="s">
        <v>131</v>
      </c>
      <c r="D93" s="16"/>
      <c r="E93" s="16"/>
      <c r="F93" s="16"/>
      <c r="G93" s="99"/>
      <c r="H93" s="37"/>
      <c r="I93" s="12">
        <f>I49+I92</f>
        <v>4533937.7640803568</v>
      </c>
      <c r="J93" s="18">
        <f t="shared" ref="J93:V93" si="149">J49+J92</f>
        <v>1222414.5965624999</v>
      </c>
      <c r="K93" s="18">
        <f t="shared" si="149"/>
        <v>3311523.1675178572</v>
      </c>
      <c r="L93" s="12">
        <f t="shared" si="149"/>
        <v>3344699.354705357</v>
      </c>
      <c r="M93" s="18">
        <f t="shared" si="149"/>
        <v>1246441.9539196428</v>
      </c>
      <c r="N93" s="18">
        <f t="shared" si="149"/>
        <v>2098257.4007857144</v>
      </c>
      <c r="O93" s="12">
        <f t="shared" si="149"/>
        <v>-1189238.409375</v>
      </c>
      <c r="P93" s="18">
        <f t="shared" si="149"/>
        <v>24027.357357142879</v>
      </c>
      <c r="Q93" s="18">
        <f t="shared" si="149"/>
        <v>-1213265.766732143</v>
      </c>
      <c r="R93" s="20"/>
      <c r="S93" s="12">
        <f>S49+S92</f>
        <v>1217214.5965624999</v>
      </c>
      <c r="T93" s="12">
        <f t="shared" si="149"/>
        <v>0</v>
      </c>
      <c r="U93" s="12">
        <f t="shared" si="149"/>
        <v>0</v>
      </c>
      <c r="V93" s="12">
        <f t="shared" si="149"/>
        <v>3311523.1675178572</v>
      </c>
      <c r="W93" s="91"/>
      <c r="X93" s="91"/>
      <c r="Y93" s="105"/>
      <c r="Z93" s="105"/>
      <c r="AA93" s="108"/>
      <c r="AB93" s="108"/>
      <c r="AC93" s="91"/>
      <c r="AD93" s="91"/>
      <c r="AE93" s="91"/>
      <c r="AF93" s="91"/>
    </row>
    <row r="94" spans="1:32" s="1" customFormat="1" ht="110.25" customHeight="1" x14ac:dyDescent="0.25">
      <c r="A94" s="40"/>
      <c r="B94" s="40"/>
      <c r="C94" s="41"/>
      <c r="D94" s="42"/>
      <c r="E94" s="42"/>
      <c r="F94" s="42"/>
      <c r="G94" s="42"/>
      <c r="H94" s="43"/>
      <c r="I94" s="44"/>
      <c r="J94" s="44"/>
      <c r="K94" s="44"/>
      <c r="L94" s="44"/>
      <c r="M94" s="44"/>
      <c r="N94" s="44"/>
      <c r="O94" s="44"/>
      <c r="P94" s="44"/>
      <c r="Q94" s="44"/>
      <c r="R94" s="40"/>
      <c r="S94" s="44"/>
      <c r="T94" s="45"/>
      <c r="U94" s="45"/>
      <c r="V94" s="45"/>
      <c r="W94" s="46"/>
      <c r="X94" s="46"/>
      <c r="Y94" s="46"/>
      <c r="Z94" s="46"/>
      <c r="AA94" s="46"/>
      <c r="AB94" s="46"/>
      <c r="AC94" s="47"/>
      <c r="AD94" s="47"/>
      <c r="AE94" s="48"/>
      <c r="AF94" s="48"/>
    </row>
    <row r="95" spans="1:32" s="59" customFormat="1" ht="28.5" customHeight="1" x14ac:dyDescent="0.4">
      <c r="A95" s="58"/>
      <c r="B95" s="58"/>
      <c r="D95" s="60" t="s">
        <v>58</v>
      </c>
      <c r="E95" s="61"/>
      <c r="F95" s="61"/>
      <c r="G95" s="62"/>
      <c r="H95" s="62"/>
      <c r="I95" s="61"/>
      <c r="J95" s="85"/>
      <c r="K95" s="61"/>
      <c r="L95" s="63"/>
      <c r="M95" s="64"/>
      <c r="N95" s="61"/>
      <c r="O95" s="63"/>
      <c r="P95" s="63"/>
      <c r="Q95" s="64"/>
      <c r="R95" s="64"/>
      <c r="S95" s="64"/>
      <c r="T95" s="65" t="s">
        <v>59</v>
      </c>
      <c r="U95" s="66"/>
      <c r="V95" s="66"/>
      <c r="W95" s="67"/>
      <c r="X95" s="67"/>
      <c r="Y95" s="67"/>
      <c r="Z95" s="67"/>
      <c r="AA95" s="67"/>
      <c r="AB95" s="67"/>
      <c r="AC95" s="68"/>
      <c r="AD95" s="68"/>
      <c r="AE95" s="69"/>
      <c r="AF95" s="69"/>
    </row>
    <row r="96" spans="1:32" s="1" customFormat="1" ht="77.25" customHeight="1" x14ac:dyDescent="0.25">
      <c r="A96" s="40"/>
      <c r="B96" s="40"/>
      <c r="C96" s="41"/>
      <c r="D96" s="42"/>
      <c r="E96" s="42"/>
      <c r="F96" s="42"/>
      <c r="G96" s="42"/>
      <c r="H96" s="43"/>
      <c r="I96" s="44"/>
      <c r="J96" s="44"/>
      <c r="K96" s="44"/>
      <c r="L96" s="44"/>
      <c r="M96" s="44"/>
      <c r="N96" s="44"/>
      <c r="O96" s="44"/>
      <c r="P96" s="44"/>
      <c r="Q96" s="44"/>
      <c r="R96" s="40"/>
      <c r="S96" s="44"/>
      <c r="T96" s="44"/>
      <c r="U96" s="42"/>
      <c r="V96" s="42"/>
      <c r="W96" s="46"/>
      <c r="X96" s="46"/>
      <c r="Y96" s="46"/>
      <c r="Z96" s="46"/>
      <c r="AA96" s="46"/>
      <c r="AB96" s="46"/>
      <c r="AC96" s="47"/>
      <c r="AD96" s="47"/>
      <c r="AE96" s="48"/>
      <c r="AF96" s="48"/>
    </row>
    <row r="97" spans="1:32" s="71" customFormat="1" ht="42.75" customHeight="1" x14ac:dyDescent="0.4">
      <c r="A97" s="70"/>
      <c r="C97" s="72" t="s">
        <v>132</v>
      </c>
      <c r="E97" s="63"/>
      <c r="F97" s="63"/>
      <c r="I97" s="63"/>
      <c r="J97" s="63"/>
      <c r="K97" s="63"/>
      <c r="L97" s="63"/>
      <c r="N97" s="63"/>
      <c r="O97" s="63"/>
      <c r="P97" s="63"/>
      <c r="S97" s="63"/>
      <c r="T97" s="63"/>
      <c r="U97" s="63"/>
      <c r="V97" s="63"/>
      <c r="W97" s="73"/>
      <c r="X97" s="73"/>
      <c r="Y97" s="73"/>
      <c r="Z97" s="73"/>
      <c r="AA97" s="73"/>
      <c r="AB97" s="73"/>
      <c r="AC97" s="73"/>
      <c r="AD97" s="73"/>
    </row>
    <row r="98" spans="1:32" x14ac:dyDescent="0.3">
      <c r="A98" s="40"/>
      <c r="B98" s="40"/>
      <c r="C98" s="50"/>
      <c r="D98" s="50"/>
      <c r="E98" s="56"/>
      <c r="F98" s="56"/>
      <c r="G98" s="50"/>
      <c r="H98" s="50"/>
      <c r="I98" s="56"/>
      <c r="J98" s="56"/>
      <c r="K98" s="56"/>
      <c r="L98" s="56"/>
      <c r="M98" s="50"/>
      <c r="N98" s="56"/>
      <c r="O98" s="56"/>
      <c r="P98" s="56"/>
      <c r="Q98" s="50"/>
      <c r="R98" s="50"/>
      <c r="S98" s="56"/>
      <c r="T98" s="56"/>
      <c r="U98" s="56"/>
      <c r="V98" s="56"/>
      <c r="W98" s="51"/>
      <c r="X98" s="51"/>
      <c r="Y98" s="51"/>
      <c r="Z98" s="51"/>
      <c r="AA98" s="51"/>
      <c r="AB98" s="51"/>
      <c r="AC98" s="51"/>
      <c r="AD98" s="51"/>
      <c r="AE98" s="50"/>
      <c r="AF98" s="50"/>
    </row>
    <row r="99" spans="1:32" s="24" customFormat="1" x14ac:dyDescent="0.3">
      <c r="A99" s="48"/>
      <c r="B99" s="49"/>
      <c r="E99" s="25"/>
      <c r="F99" s="25"/>
      <c r="I99" s="25"/>
      <c r="J99" s="25"/>
      <c r="K99" s="25"/>
      <c r="L99" s="55"/>
      <c r="M99" s="49"/>
      <c r="N99" s="25"/>
      <c r="O99" s="55"/>
      <c r="P99" s="55"/>
      <c r="Q99" s="49"/>
      <c r="R99" s="49"/>
      <c r="S99" s="55"/>
      <c r="T99" s="55"/>
      <c r="U99" s="55"/>
      <c r="V99" s="55"/>
      <c r="W99" s="52"/>
      <c r="X99" s="52"/>
      <c r="Y99" s="52"/>
      <c r="Z99" s="52"/>
      <c r="AA99" s="52"/>
      <c r="AB99" s="52"/>
      <c r="AC99" s="52"/>
      <c r="AD99" s="52"/>
      <c r="AE99" s="49"/>
      <c r="AF99" s="49"/>
    </row>
    <row r="100" spans="1:32" x14ac:dyDescent="0.3">
      <c r="A100" s="48"/>
      <c r="B100" s="50"/>
      <c r="C100" s="50"/>
      <c r="D100" s="50"/>
      <c r="E100" s="56"/>
      <c r="F100" s="56"/>
      <c r="G100" s="50"/>
      <c r="H100" s="50"/>
      <c r="I100" s="56"/>
      <c r="J100" s="56"/>
      <c r="K100" s="56"/>
      <c r="L100" s="56"/>
      <c r="M100" s="50"/>
      <c r="N100" s="56"/>
      <c r="O100" s="56"/>
      <c r="P100" s="56"/>
      <c r="Q100" s="50"/>
      <c r="R100" s="50"/>
      <c r="S100" s="56"/>
      <c r="T100" s="56"/>
      <c r="U100" s="56"/>
      <c r="V100" s="56"/>
      <c r="W100" s="51"/>
      <c r="X100" s="51"/>
      <c r="Y100" s="51"/>
      <c r="Z100" s="51"/>
      <c r="AA100" s="51"/>
      <c r="AB100" s="51"/>
      <c r="AC100" s="51"/>
      <c r="AD100" s="51"/>
      <c r="AE100" s="50"/>
      <c r="AF100" s="50"/>
    </row>
    <row r="101" spans="1:32" x14ac:dyDescent="0.3">
      <c r="A101" s="48"/>
      <c r="B101" s="50"/>
      <c r="C101" s="50"/>
      <c r="D101" s="50"/>
      <c r="E101" s="56"/>
      <c r="F101" s="56"/>
      <c r="G101" s="50"/>
      <c r="H101" s="50"/>
      <c r="I101" s="56"/>
      <c r="J101" s="56"/>
      <c r="K101" s="56"/>
      <c r="L101" s="56"/>
      <c r="M101" s="50"/>
      <c r="N101" s="56"/>
      <c r="O101" s="56"/>
      <c r="P101" s="56"/>
      <c r="Q101" s="50"/>
      <c r="R101" s="50"/>
      <c r="S101" s="56"/>
      <c r="T101" s="56"/>
      <c r="U101" s="56"/>
      <c r="V101" s="56"/>
      <c r="W101" s="51"/>
      <c r="X101" s="51"/>
      <c r="Y101" s="51"/>
      <c r="Z101" s="51"/>
      <c r="AA101" s="51"/>
      <c r="AB101" s="51"/>
      <c r="AC101" s="51"/>
      <c r="AD101" s="51"/>
      <c r="AE101" s="50"/>
      <c r="AF101" s="50"/>
    </row>
  </sheetData>
  <mergeCells count="66">
    <mergeCell ref="A4:AF4"/>
    <mergeCell ref="U11:U13"/>
    <mergeCell ref="V11:V13"/>
    <mergeCell ref="W10:AD10"/>
    <mergeCell ref="B10:G10"/>
    <mergeCell ref="H10:H13"/>
    <mergeCell ref="I10:R10"/>
    <mergeCell ref="S10:V10"/>
    <mergeCell ref="R11:R13"/>
    <mergeCell ref="D11:D13"/>
    <mergeCell ref="E11:F12"/>
    <mergeCell ref="AA11:AB12"/>
    <mergeCell ref="B11:B13"/>
    <mergeCell ref="A6:AF6"/>
    <mergeCell ref="A7:AF7"/>
    <mergeCell ref="A8:AF8"/>
    <mergeCell ref="Y51:Y93"/>
    <mergeCell ref="Z51:Z93"/>
    <mergeCell ref="AA51:AA93"/>
    <mergeCell ref="B15:B93"/>
    <mergeCell ref="C15:AD15"/>
    <mergeCell ref="C50:AD50"/>
    <mergeCell ref="G16:G49"/>
    <mergeCell ref="G51:G93"/>
    <mergeCell ref="H16:H49"/>
    <mergeCell ref="H51:H92"/>
    <mergeCell ref="AB51:AB93"/>
    <mergeCell ref="AD16:AD49"/>
    <mergeCell ref="AC51:AC93"/>
    <mergeCell ref="AD51:AD93"/>
    <mergeCell ref="R72:R73"/>
    <mergeCell ref="R55:R56"/>
    <mergeCell ref="T12:T13"/>
    <mergeCell ref="S12:S13"/>
    <mergeCell ref="S11:T11"/>
    <mergeCell ref="C11:C13"/>
    <mergeCell ref="L11:N11"/>
    <mergeCell ref="O11:Q11"/>
    <mergeCell ref="L12:L13"/>
    <mergeCell ref="M12:M13"/>
    <mergeCell ref="N12:N13"/>
    <mergeCell ref="O12:O13"/>
    <mergeCell ref="P12:P13"/>
    <mergeCell ref="Q12:Q13"/>
    <mergeCell ref="A10:A13"/>
    <mergeCell ref="I11:K11"/>
    <mergeCell ref="I12:I13"/>
    <mergeCell ref="J12:J13"/>
    <mergeCell ref="K12:K13"/>
    <mergeCell ref="G11:G13"/>
    <mergeCell ref="AE15:AE93"/>
    <mergeCell ref="AF15:AF93"/>
    <mergeCell ref="AF10:AF13"/>
    <mergeCell ref="AC11:AD12"/>
    <mergeCell ref="W11:X12"/>
    <mergeCell ref="Y11:Z12"/>
    <mergeCell ref="AE10:AE13"/>
    <mergeCell ref="W16:W49"/>
    <mergeCell ref="X16:X49"/>
    <mergeCell ref="Y16:Y49"/>
    <mergeCell ref="Z16:Z49"/>
    <mergeCell ref="AA16:AA49"/>
    <mergeCell ref="AB16:AB49"/>
    <mergeCell ref="AC16:AC49"/>
    <mergeCell ref="W51:W93"/>
    <mergeCell ref="X51:X93"/>
  </mergeCells>
  <phoneticPr fontId="13" type="noConversion"/>
  <pageMargins left="0.31496062992125984" right="0.27559055118110237" top="0.39370078740157483" bottom="0.39370078740157483" header="0.23622047244094491" footer="0.23622047244094491"/>
  <pageSetup paperSize="9" scale="30" fitToWidth="2" orientation="landscape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</cp:lastModifiedBy>
  <cp:lastPrinted>2025-03-14T08:47:23Z</cp:lastPrinted>
  <dcterms:created xsi:type="dcterms:W3CDTF">2016-04-11T04:08:30Z</dcterms:created>
  <dcterms:modified xsi:type="dcterms:W3CDTF">2025-03-17T03:11:17Z</dcterms:modified>
</cp:coreProperties>
</file>